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C:\Users\bruce_young\Documents\Heritage\Species Science FY14\MacArthur CC Capacity Building\Habitat vulnerability assessment\"/>
    </mc:Choice>
  </mc:AlternateContent>
  <bookViews>
    <workbookView xWindow="0" yWindow="300" windowWidth="19320" windowHeight="11520"/>
  </bookViews>
  <sheets>
    <sheet name="Módulo 1" sheetId="1" r:id="rId1"/>
    <sheet name="Módulo 2" sheetId="2" r:id="rId2"/>
    <sheet name="Calificación" sheetId="3" r:id="rId3"/>
    <sheet name="Exposición" sheetId="6" r:id="rId4"/>
    <sheet name="Calculos Exp" sheetId="7" state="hidden" r:id="rId5"/>
    <sheet name="Valores" sheetId="5" state="hidden" r:id="rId6"/>
  </sheets>
  <definedNames>
    <definedName name="cert_completo">Valores!$D$26</definedName>
    <definedName name="cert_completo_mod_1_2">Valores!$K$17</definedName>
    <definedName name="cert_completo2">Valores!$I$21</definedName>
    <definedName name="cert_punt_1_2">Valores!$K$29</definedName>
    <definedName name="Certidumbre">Valores!$A$3:$A$5</definedName>
    <definedName name="Completo">Valores!$B$26</definedName>
    <definedName name="completo_mod1_2">Valores!$K$14</definedName>
    <definedName name="Completo2">Valores!$G$21</definedName>
    <definedName name="Exposicion">Valores!$C$3:$C$7</definedName>
    <definedName name="punt_cert1">Valores!$A$37</definedName>
    <definedName name="punt_cert2">Valores!$F$37</definedName>
    <definedName name="Punt_vul">Valores!$A$29</definedName>
    <definedName name="punt_vul2">Valores!$F$29</definedName>
    <definedName name="test">Valores!$I$3,Valores!$I$5,Valores!$I$7</definedName>
    <definedName name="Vulnerabilidad">Valores!$C$3:$C$7</definedName>
  </definedNames>
  <calcPr calcId="152511"/>
</workbook>
</file>

<file path=xl/calcChain.xml><?xml version="1.0" encoding="utf-8"?>
<calcChain xmlns="http://schemas.openxmlformats.org/spreadsheetml/2006/main">
  <c r="B6" i="7" l="1"/>
  <c r="B7" i="7"/>
  <c r="B8" i="7"/>
  <c r="B9" i="7"/>
  <c r="B10" i="7"/>
  <c r="E6" i="7"/>
  <c r="E7" i="7"/>
  <c r="E8" i="7"/>
  <c r="E9" i="7"/>
  <c r="E10" i="7"/>
  <c r="D49" i="6"/>
  <c r="D25" i="6"/>
  <c r="F37" i="5"/>
  <c r="K31" i="3" s="1"/>
  <c r="A37" i="5"/>
  <c r="K30" i="3" s="1"/>
  <c r="F5" i="3"/>
  <c r="F5" i="2"/>
  <c r="I20" i="5"/>
  <c r="I19" i="5"/>
  <c r="I18" i="5"/>
  <c r="I17" i="5"/>
  <c r="I16" i="5"/>
  <c r="G20" i="5"/>
  <c r="G19" i="5"/>
  <c r="G18" i="5"/>
  <c r="G17" i="5"/>
  <c r="G16" i="5"/>
  <c r="F29" i="5"/>
  <c r="I31" i="3"/>
  <c r="D25" i="5"/>
  <c r="D24" i="5"/>
  <c r="D23" i="5"/>
  <c r="D22" i="5"/>
  <c r="D21" i="5"/>
  <c r="D20" i="5"/>
  <c r="D19" i="5"/>
  <c r="D18" i="5"/>
  <c r="D17" i="5"/>
  <c r="D16" i="5"/>
  <c r="B25" i="5"/>
  <c r="B24" i="5"/>
  <c r="B23" i="5"/>
  <c r="B22" i="5"/>
  <c r="B21" i="5"/>
  <c r="B20" i="5"/>
  <c r="B19" i="5"/>
  <c r="B18" i="5"/>
  <c r="B17" i="5"/>
  <c r="I21" i="5"/>
  <c r="N31" i="2" s="1"/>
  <c r="G21" i="5" l="1"/>
  <c r="N30" i="2" s="1"/>
  <c r="O31" i="2"/>
  <c r="D26" i="5"/>
  <c r="K17" i="5" s="1"/>
  <c r="K29" i="5"/>
  <c r="E11" i="7"/>
  <c r="E12" i="7"/>
  <c r="E13" i="7" s="1"/>
  <c r="B11" i="7"/>
  <c r="B12" i="7"/>
  <c r="G9" i="3" l="1"/>
  <c r="O30" i="2"/>
  <c r="F32" i="5" s="1"/>
  <c r="Q51" i="1"/>
  <c r="P51" i="1"/>
  <c r="I46" i="6"/>
  <c r="I22" i="6"/>
  <c r="B15" i="7"/>
  <c r="B16" i="7" s="1"/>
  <c r="R11" i="1" s="1"/>
  <c r="J54" i="6" l="1"/>
  <c r="A29" i="5"/>
  <c r="I30" i="3" s="1"/>
  <c r="B16" i="5"/>
  <c r="B26" i="5" s="1"/>
  <c r="K14" i="5" l="1"/>
  <c r="G7" i="3" s="1"/>
  <c r="P50" i="1"/>
  <c r="Q50" i="1"/>
  <c r="A32" i="5" s="1"/>
  <c r="A35" i="5" s="1"/>
</calcChain>
</file>

<file path=xl/comments1.xml><?xml version="1.0" encoding="utf-8"?>
<comments xmlns="http://schemas.openxmlformats.org/spreadsheetml/2006/main">
  <authors>
    <author>hgalbraith</author>
    <author>Bruce_Young</author>
    <author>Carmen Josse</author>
  </authors>
  <commentList>
    <comment ref="B8" authorId="0" shapeId="0">
      <text>
        <r>
          <rPr>
            <sz val="8"/>
            <color indexed="81"/>
            <rFont val="Tahoma"/>
            <family val="2"/>
          </rPr>
          <t xml:space="preserve">Existen numerosos estudios enfocados en los cambios climáticos ya observados y proyectados en la región Andina. En los sistemas Andinos la magnitud del impacto del cambio climático está principalmente ligada a la ubicación de los ecosistemas en el gradiente altitudinal, con una fuerte tendencia de los biomas a desplazarse hacia arriba, pero también hay diferencias latitudinales relevantes en la manifestación de los cambios proyectados en los parámetros climáticos. 
Para evaluar el factor de exposición con esta herramienta debe calificar dos variables o índices climáticos para los componentes de alcance y severidad. Para mayor precisión en la calificación se recomienda usar un SIG para sobreponer el mapa de distribución del ecosistema de su interés sobre el mapa proporcionado por NatureServe para cada uno de los índices climáticos. El </t>
        </r>
        <r>
          <rPr>
            <u/>
            <sz val="8"/>
            <color indexed="81"/>
            <rFont val="Tahoma"/>
            <family val="2"/>
          </rPr>
          <t>alcance</t>
        </r>
        <r>
          <rPr>
            <sz val="8"/>
            <color indexed="81"/>
            <rFont val="Tahoma"/>
            <family val="2"/>
          </rPr>
          <t xml:space="preserve"> está dado por el porcentaje del área de distribución del ecosistema en cada una de las categorías climáticas mostradas. Y las categorías son las que indican la </t>
        </r>
        <r>
          <rPr>
            <u/>
            <sz val="8"/>
            <color indexed="81"/>
            <rFont val="Tahoma"/>
            <family val="2"/>
          </rPr>
          <t>severidad</t>
        </r>
        <r>
          <rPr>
            <sz val="8"/>
            <color indexed="81"/>
            <rFont val="Tahoma"/>
            <family val="2"/>
          </rPr>
          <t xml:space="preserve"> del cambio climático para ese factor. Al calificar cada índice asegúrese de que los porcentajes ingresados para cada uno suman 100.
Los índices utilizados para la evaluación de la exposición, están derivados de los datos para América del Sur (Hamann et al. 2013), que utilizan la Cuarta Evaluación de IPCC del escenario A1B para mediados del siglo (2040-2069), con un ensamblaje de 15 modelos de circulación (GCM), calculando el cambio con respecto a la línea base de 1961-1990. 
Ver la pestaña sobre Exposición para una guía en la asignación de puntajes.</t>
        </r>
      </text>
    </comment>
    <comment ref="T11" authorId="1" shapeId="0">
      <text>
        <r>
          <rPr>
            <sz val="8"/>
            <color indexed="81"/>
            <rFont val="Tahoma"/>
            <family val="2"/>
          </rPr>
          <t>Los porcentajes de certidumbre usados en este modelo están basados en la escala de categorías desarrollada por Moss y Schneider (2000) para el Intergovernmental Panel on Climate Change Third Assessment Report. Los niveles de confianza asociados a cada uno de los tres puntajes son aproximadamente:
Alto    - &gt;70% de certidumbre
Medio  - entre 30% y 70% de certidumbre
Bajo   - &lt;30% certidumbre</t>
        </r>
        <r>
          <rPr>
            <sz val="9"/>
            <color indexed="81"/>
            <rFont val="Tahoma"/>
            <family val="2"/>
          </rPr>
          <t xml:space="preserve">
</t>
        </r>
      </text>
    </comment>
    <comment ref="B12" authorId="0" shapeId="0">
      <text>
        <r>
          <rPr>
            <sz val="8"/>
            <color indexed="81"/>
            <rFont val="Tahoma"/>
            <family val="2"/>
          </rPr>
          <t xml:space="preserve">Algunos hábitats pueden ser más vulnerables que otros a eventos climáticos extremos (sequías, inundaciones, tormentas de hielo, tormentas de viento). Se proyecta que dichos eventos se tornen más frecuentes y/o intensos bajo el cambio climático. Este factor intenta evaluar el impacto relativo de este tipo de eventos extremos sobre la ecología del sistema. Por ejemplo, si el efecto de precipitaciones mas abundantes o tormentas puede causar deslizamientos de tierra en pendientes cubiertas de bosque que implican un disturbio importante en el bosque afectado. O la capacidad de un ecosistema de montaña para responder al efecto de heladas mas intensas o frecuentes. </t>
        </r>
      </text>
    </comment>
    <comment ref="I12" authorId="0" shapeId="0">
      <text>
        <r>
          <rPr>
            <sz val="8"/>
            <color indexed="81"/>
            <rFont val="Tahoma"/>
            <family val="2"/>
          </rPr>
          <t>Hábitats en riesgo de verse considerablemente reducidos en extensión (más de un 50% de reducción) o totalmente eliminados de un área por mayores frecuencias o intensidades de eventos extremos (ej., sequías prolongadas que eliminan los humedales o producen una mortalidad elevada en bosques estacionales, incremento en la frecuencia de heladas y cambio en su estacionalidad, o aumento de eventos de alta precipitación con consecuencias de inundación y/o deslizamientos).</t>
        </r>
      </text>
    </comment>
    <comment ref="I13" authorId="0" shapeId="0">
      <text>
        <r>
          <rPr>
            <sz val="8"/>
            <color indexed="81"/>
            <rFont val="Tahoma"/>
            <family val="2"/>
          </rPr>
          <t>Hábitats en riesgo de reducciones significativas de su extensión (20-50% de reducción) debido a un incremento en la frecuencia o severidad de eventos extremos, pero que es poco probable que sean eliminados de un área.</t>
        </r>
      </text>
    </comment>
    <comment ref="I14" authorId="0" shapeId="0">
      <text>
        <r>
          <rPr>
            <sz val="8"/>
            <color indexed="81"/>
            <rFont val="Tahoma"/>
            <family val="2"/>
          </rPr>
          <t>Hábitats que es poco probable que se vean afectados de forma significativa por un incremento en la frecuencia de eventos extremos.</t>
        </r>
      </text>
    </comment>
    <comment ref="B16" authorId="0" shapeId="0">
      <text>
        <r>
          <rPr>
            <sz val="8"/>
            <color indexed="81"/>
            <rFont val="Tahoma"/>
            <family val="2"/>
          </rPr>
          <t xml:space="preserve">Algunos hábitats tienden a ser más vulnerables a las respuestas humanas al cambio climático que al propio cambio climático. Por ejemplo, la construcción de rompeolas en respuesta al aumento del nivel del mar tendrá impactos importantes en la capacidad de la línea de costa para migrar tierra adentro, poniendo así en peligro los hábitats costeros. El uso de incendios prescritos para disminuir la cantidad de combustible y por ende la intensidad del fuego ante el pronostico de incendios mas frecuentes, podria tener como efecto secundario la facilitacion del establecimiento de especies invasoras.    </t>
        </r>
      </text>
    </comment>
    <comment ref="I16" authorId="0" shapeId="0">
      <text>
        <r>
          <rPr>
            <sz val="8"/>
            <color indexed="81"/>
            <rFont val="Tahoma"/>
            <family val="2"/>
          </rPr>
          <t>Hábitats en riesgo de verse muy reducidos en extensión (&gt;50% de reducción) o completamente eliminados debido a respuestas de manejo adaptativo contraproducentes.</t>
        </r>
      </text>
    </comment>
    <comment ref="I17" authorId="0" shapeId="0">
      <text>
        <r>
          <rPr>
            <sz val="8"/>
            <color indexed="81"/>
            <rFont val="Tahoma"/>
            <family val="2"/>
          </rPr>
          <t>Hábitats que podrían verse reducidos en extensión (10-50%), pero que es improbable que sean eliminados completamente.</t>
        </r>
      </text>
    </comment>
    <comment ref="I18" authorId="0" shapeId="0">
      <text>
        <r>
          <rPr>
            <sz val="8"/>
            <color indexed="81"/>
            <rFont val="Tahoma"/>
            <family val="2"/>
          </rPr>
          <t>Hábitats que es improbable que sean afectados de manera adversa por respuestas humanas contraproducentes al cambio climático.</t>
        </r>
      </text>
    </comment>
    <comment ref="B20" authorId="0" shapeId="0">
      <text>
        <r>
          <rPr>
            <sz val="8"/>
            <color indexed="81"/>
            <rFont val="Tahoma"/>
            <family val="2"/>
          </rPr>
          <t xml:space="preserve">Ecosistemas restringidos al extremo superior del gradiente altitudinal montañoso tendrán más limitaciones para migrar, lo mismo que sistemas alejados de las áreas de ubicación futura de su envoltorio climático.
Las proyecciones climáticas de los modelos regionales muestran que el calentamiento en los Andes tropicales aumenta con la altitud, siendo mas pronunciado a alturas superiores a los 4000 msnm. Esto indica que los ecosistemas altoandinos están limitados en su capacidad de migrar hacia arriba ya que se encuentran en el límite superior del gradiente, y la formación de condiciones edáficas adecuadas en áreas rocosas u ocupadas anteriormente por glaciares podría estar desfasada o retrasada con respecto a las tasas de cambio de condiciones  climáticas. Los ecosistemas boscosos situados cerca de la línea de bosque también van a confrontar limitaciones en su capacidad de desplazamiento altitudinal.
Los hábitats a altitud intermedia también pueden verse impactados negativamente, aunque menos, y los hábitats a baja altitud pueden verse menos afectados, ya que tienen la posibilidad de extender sus distribuciones hacia arriba. En este caso, los ecosistemas ubicados en el piedemonte o cerca de sistemas montañosos estarán en mejor situación. </t>
        </r>
      </text>
    </comment>
    <comment ref="I20" authorId="0" shapeId="0">
      <text>
        <r>
          <rPr>
            <sz val="8"/>
            <color indexed="81"/>
            <rFont val="Tahoma"/>
            <family val="2"/>
          </rPr>
          <t xml:space="preserve">El gradiente vertical elevación/temperatura en los Andes tropicales es de 0.6 grados C por cada 100 m de elevación. Por tanto, las tendencias de calentamiento climático a largo plazo de 2 - 5 grados C (resultados plausibles bajo una duplicación o triplicación de los gases atmosféricos de efecto invernadero) podrían provocar desplazamientos hacia arriba en hábitats estratificados verticalmente del orden de 300 a 800 m de elevación respectivamente. Así, los hábitats que están confinados o a menos de 300 m de elevación del límite superior de la distribución de comunidades vegetales vasculares tendrán un potencial extremadamente limitado para responder al calentamiento del clima desplazándose hacia arriba. Ejemplos en los Andes tropicales podrían ser los superpáramos, la puna altoandina o los bosques de </t>
        </r>
        <r>
          <rPr>
            <i/>
            <sz val="8"/>
            <color indexed="81"/>
            <rFont val="Tahoma"/>
            <family val="2"/>
          </rPr>
          <t>Polylepis.</t>
        </r>
      </text>
    </comment>
    <comment ref="I21" authorId="0" shapeId="0">
      <text>
        <r>
          <rPr>
            <sz val="8"/>
            <color indexed="81"/>
            <rFont val="Tahoma"/>
            <family val="2"/>
          </rPr>
          <t xml:space="preserve">El gradiente vertical elevación/temperatura en los Andes tropicales es de 0.6 C por cada 100 m de elevación. Por tanto, las tendencias de calentamiento climático a largo plazo de 2 - 5 grados C (resultados plausibles bajo una duplicación o triplicación de los gases atmosféricos de efecto invernadero) podrían provocar desplazamientos hacia arriba en hábitats estratificados verticalmente del orden de 300 a 800 m de elevación respectivamente. Así, los hábitats que se encuentran entre los 400 y 1000 metros de de elevación del límite superior de la distribución de comunidades vegetales vasculares, pueden ser capaces de responder al calentamiento desplazándose hacia arriba. Sin embargo, debido a que están confinados a dichas elevaciones pueden sufrir una significativa pérdida de hábitat. Ejemplos en los Andes tropicales podrían ser los páramos, punas y bosques altoandinos. </t>
        </r>
      </text>
    </comment>
    <comment ref="I22" authorId="0" shapeId="0">
      <text>
        <r>
          <rPr>
            <sz val="8"/>
            <color indexed="81"/>
            <rFont val="Tahoma"/>
            <family val="2"/>
          </rPr>
          <t>Hábitats que están en gran parte 1000 m o más por debajo del límite altitudinal de distribución de comunidades vegetales vasculares.</t>
        </r>
      </text>
    </comment>
    <comment ref="B24" authorId="0" shapeId="0">
      <text>
        <r>
          <rPr>
            <sz val="8"/>
            <color indexed="81"/>
            <rFont val="Tahoma"/>
            <family val="2"/>
          </rPr>
          <t>Si bien es probable que todos los tipos de hábitats tengan características que les permiten soportar los efectos de un clima cambiante,  sus capacidades adaptativas (su aptitud para resistir o recuperarse del estrés) variará entre hábitats y al interior de cada hábitat, dependiendo de sus características intrínsecas y extrínsecas y de su condición:
1. La diversidad física dentro de la que se encuentra un hábitat puede afectar a su resiliencia y capacidad adaptativa: los hábitats con características físicas y topográficas diversas (variedad de aspectos, pendientes, tipos de geologías y suelos, elevaciones) pueden ser más capaces de sobrevivir al cambio climático que los hábitats que son menos variados, ya que los primeros,  al encontrarse en condiciones ampliamente diversas, pueden estar en menor riesgo de ser eliminados por cualquier condición climática futura.
2. Algunos hábitats pueden ser intrínsecamente más resistentes a los estresores porque (por ejemplo) tienen tiempos de regeneración más rápidos y/o están dominados por especies más cercanas al final del continuo del ciclo de vida. Los hábitats en los que el periodo de recuperación de los impactos de los estresores es más corto (&lt;20 años) pueden tener mayores capacidades adaptativas intrínsecas que los hábitats de desarrollo más lento (tiempos de recuperación &gt;20 años). Por ejemplo en los Andes, los tiempos de regeneración de los páramos andinos versus los bosques andinos, donde los últimos pueden necesitar decenas de años en recuperarse luego de los impactos del fuego, deslizamientos o sequías. Esto puede hacerlos intrínsecamente más vulnerables a los potenciales efectos intermedios del cambio climático que los hábitats que tienen periodos de recuperación más cortos (ej., hábitats de pastizales o arbustos).
3. Hábitats que cuentan con diversas especies en cada grupo funcional, tendrán mayor capacidad adaptativa porque hay más probabilidades de que especies afectadas por el cambio climático puedan ser remplazadas por otras en su función.
4. Alteraciones en el ciclaje de nutrientes debido a los cambios en temperatura y precipitación (ej. la descomposición de material orgánicol).</t>
        </r>
      </text>
    </comment>
    <comment ref="I24" authorId="0" shapeId="0">
      <text>
        <r>
          <rPr>
            <sz val="8"/>
            <color indexed="81"/>
            <rFont val="Tahoma"/>
            <family val="2"/>
          </rPr>
          <t xml:space="preserve">Debido a factores naturales o antropogénicos,  la resiliencia del tipo de hábitat es más baja, haciéndolo más vulnerable a un clima cambiante. Por ejemplo:
- Las corrientes represadas donde la migración y recolonización por parte de los peces de agua fría está obstaculizada.
- Los hábitats altamente fragmentados carentes de extensiones adecuadas de zonas núcleo.
- Los hábitats estresados por especies invasivas o manejo adverso.
- Los hábitats que requieren un tiempo largo para regenerarse pueden ser menos capaces de adaptarse que los hábitats que pueden regenerarse relativamente rápido.
</t>
        </r>
      </text>
    </comment>
    <comment ref="I25" authorId="2" shapeId="0">
      <text>
        <r>
          <rPr>
            <sz val="8"/>
            <color indexed="81"/>
            <rFont val="Tahoma"/>
            <family val="2"/>
          </rPr>
          <t>El hábitat evaluado tiene condiciones que lo caracterizan como medianamente resiliente al cambio climático. Por ejemplo:
- Se desarrolla en un ambiente físico relativamente diverso con condiciones climáticas que no limitan estacionalmente su regeneración y crecimiento
- Las especies que caracterizan su estructura y fisonomía tienen tiempos de regeneración medios
- Su dinámica de respuesta a cambios en el pasado  sugiere una cierta tolerancia y capacidad de respuesta a las condiciones proyectadas de cambio climático.</t>
        </r>
      </text>
    </comment>
    <comment ref="I26" authorId="0" shapeId="0">
      <text>
        <r>
          <rPr>
            <sz val="8"/>
            <color indexed="81"/>
            <rFont val="Tahoma"/>
            <family val="2"/>
          </rPr>
          <t xml:space="preserve">La resiliencia del tipo de hábitat es alta, permitiéndole soportar mejor los impactos del cambio climático. Por ejemplo:
- Las corrientes de agua fría no represadas donde la migración y recolonización por parte de los organismos no están obstaculizadas por represas.
- Hábitats boscosos que no están fragmentados y que se encuentran en bloques relativamente grandes.
- Los pastizales, matorrales u otros hábitats serales pueden ser más capaces de adaptarse rápidamente a las condiciones climáticas cambiantes.
- Los hábitats con tasas de recambio más rápidas (ej., pastizales) pueden ser más capaces de sobrevivir a los impactos del cambio climático.
</t>
        </r>
      </text>
    </comment>
    <comment ref="B28" authorId="0" shapeId="0">
      <text>
        <r>
          <rPr>
            <sz val="8"/>
            <color indexed="81"/>
            <rFont val="Tahoma"/>
            <family val="2"/>
          </rPr>
          <t>Algunos hábitats están confinados a áreas con condiciones hidrológicas específicas y relativamente restringidas y se han identificado varios factores que hacen a los ecosistemas acuáticos y de humedales vulnerables al cambio climático. Por ejemplo, los lagos y lagunas Andinas podrían sufrir reducciones considerables o cambios en la calidad del agua (temperatura, salinidad) debido a que el aumento de temperatura puede intensificar la evaporación, particularmente donde se espera una disminución de la precipitación. Humedales como turberas (bofedales o vegas), situados en los márgenes de los ríos y los manantiales de montaña podrían experimentar una reducción de la disponibilidad de agua, salinización, reducción del área e incremento de las emisiones de  carbono. Los humedales de zonas mas bajas pueden ser otros ejemplos. Estudios sobre los impactos en los ecosistemas inundables de la Amazonía peruana indican, en base a los efectos observados de recientes crecientes seguidas de sequías extremas, que estos ecosistemas son mas vulnerables que los de tierra firme por la gran cantidad de interdependencias e interacciones cuyo carácter está marcado por el régimen de inundaciones. Todos los modelos de cambio climático proyectan (aunque las direcciones y el grado de cambio varían según el modelo) que los cambios en la cantidad de precipitación,  el tipo (nieve o lluvia) y la fenología amenazan potencialmente estos tipos ecohidrológicos de hábitat.
Otros ecosistemas que podrían considerarse aquí son los bosques nublados, pero exclusivamente aquellos que dependen de la humedad adicional provista por la neblina para cumplir con sus procesos claves. El efecto de la exposición sobre ecosistemas simplemente húmedos, no se califica con este factor sino en el factor1 de este Módulo.</t>
        </r>
      </text>
    </comment>
    <comment ref="B32" authorId="0" shapeId="0">
      <text>
        <r>
          <rPr>
            <sz val="8"/>
            <color indexed="81"/>
            <rFont val="Tahoma"/>
            <family val="2"/>
          </rPr>
          <t xml:space="preserve">Las especies fundacionales son aquellas que tienen influencias sustanciales sobre la estructura de la comunidad </t>
        </r>
        <r>
          <rPr>
            <u/>
            <sz val="8"/>
            <color indexed="81"/>
            <rFont val="Tahoma"/>
            <family val="2"/>
          </rPr>
          <t>a consecuencia de su gran biomasa</t>
        </r>
        <r>
          <rPr>
            <sz val="8"/>
            <color indexed="81"/>
            <rFont val="Tahoma"/>
            <family val="2"/>
          </rPr>
          <t>. Ejemplos de ello son las especies de árboles dominantes en un bosque, como algunas palmeras en los bosques montano bajos o los Polylepis en los bosques altoandinos. Las especies clave son aquellas que ejercen fuertes efectos en las estructuras de sus comunidades,</t>
        </r>
        <r>
          <rPr>
            <u/>
            <sz val="8"/>
            <color indexed="81"/>
            <rFont val="Tahoma"/>
            <family val="2"/>
          </rPr>
          <t xml:space="preserve"> a pesar de su escasa biomasa</t>
        </r>
        <r>
          <rPr>
            <sz val="8"/>
            <color indexed="81"/>
            <rFont val="Tahoma"/>
            <family val="2"/>
          </rPr>
          <t>. 
En los bosques húmedos andinos, especies de epífitas pueden ser especies clave porque proveen de microhábitats a una cantidad importante de especies animales, especies de palmas también pueden ser claves  porque producen abundante alimento que atrae a especies de vertebrados. Entre los vertebrados, el oso andino o el tapir son considerados especies clave por el rol que tienen en la generación de claros que permiten los procesos de dinámica de parches y por la dispersión de semillas. Si hay razón para creer que tanto especies fundacionales como especies clave de un hábitat son particularmente vulnerables al cambio climático, todo el tipo de hábitat puede estar en peligro.
Se recomienda utilizar el CCVI_Andes (Climate Change Vulnerability Index) de NatureServe para determinar con mayor certidumbre la vulnerabilidad de las especies en cuestión.</t>
        </r>
      </text>
    </comment>
    <comment ref="B36" authorId="0" shapeId="0">
      <text>
        <r>
          <rPr>
            <sz val="8"/>
            <color indexed="81"/>
            <rFont val="Tahoma"/>
            <family val="2"/>
          </rPr>
          <t>Los hábitats que pueden desplazarse libremente en sentido latitudinal porque no tienen barreras físicas naturales o antropogénicas que limiten su desplazamiento en el paisaje probablemente son menos vulnerables al clima cambiante que los hábitats que de lo contrario, están constreñidos. Ejemplos de estos últimos podrían ser los hábitats que están fragmentados y separados por extensas áreas urbanas, grandes cuerpos de agua o cordilleras.
También pueden considerarse en este factor los ecosistemas restringidos a determinados sustratos, puesto que su potencial desplazamiento en busca de su óptimo climático podría desfasarse de la ocurrencia del sustrato necesario.</t>
        </r>
      </text>
    </comment>
    <comment ref="I36" authorId="0" shapeId="0">
      <text>
        <r>
          <rPr>
            <sz val="8"/>
            <color indexed="81"/>
            <rFont val="Tahoma"/>
            <family val="2"/>
          </rPr>
          <t xml:space="preserve">Poco o ningún potencial de los hábitats para migrar. Por ejemplo:
- Los bosques montanos que están muy fragmentados y rodeados por grandes zonas urbanas y agrícolas. 
- Los hábitats costeros que están constreñidos por los avances de las infraestructuras humanas tierra adentro.
- Los hábitats con bajas tasas de recambio intrínseco (ej., hábitats antiguos o bosques maduros) y, por tanto, bajas tasas de migración.
</t>
        </r>
      </text>
    </comment>
    <comment ref="I38" authorId="1" shapeId="0">
      <text>
        <r>
          <rPr>
            <sz val="9"/>
            <color indexed="81"/>
            <rFont val="Tahoma"/>
            <family val="2"/>
          </rPr>
          <t>Nivel más bajo de constricción y posibles desplazamientos de la distribución. Por ejemplo:
-Bosques montanos de las vertientes orientales donde todavía existe alguna contigüidad.
- Zonas costeras con un desarrollo de infraestructuras tan solo limitado y donde podría ocurrir alguna migración tierra adentro.</t>
        </r>
      </text>
    </comment>
    <comment ref="B40" authorId="0" shapeId="0">
      <text>
        <r>
          <rPr>
            <sz val="8"/>
            <color indexed="81"/>
            <rFont val="Tahoma"/>
            <family val="2"/>
          </rPr>
          <t>La manera en que seamos capaces de manejar los hábitats probablemente se convierta en un factor importante para conservar los recursos bajo los efectos del cambio climático. No obstante, algunos hábitats pueden ser menos sencillos de manejar que otros.  Por ejemplo, manejar los impactos del cambio climático en hábitats en etapas serales tempranas  o en hábitats fluviales puede ser más fácil (mediante el uso de fuego, plantaciones, control del nivel del agua, etc.) que manejar hábitats que son intrínsecamente más vulnerables al cambio climático (ej., hábitats intermareales o de altura). Además, para algunos tipos de hábitat ya se han desarrollado herramientas de manejo efectivas (bosques, por ejemplo), y estas podrían ser aplicadas y/o modificadas para el manejo bajo los efectos del cambio climático.</t>
        </r>
      </text>
    </comment>
    <comment ref="I40" authorId="0" shapeId="0">
      <text>
        <r>
          <rPr>
            <sz val="8"/>
            <color indexed="81"/>
            <rFont val="Tahoma"/>
            <family val="2"/>
          </rPr>
          <t>No se conocen enfoques de manejo que puedan ser utilizados para mitigar los efectos del cambio climático.</t>
        </r>
      </text>
    </comment>
    <comment ref="I42" authorId="0" shapeId="0">
      <text>
        <r>
          <rPr>
            <sz val="8"/>
            <color indexed="81"/>
            <rFont val="Tahoma"/>
            <family val="2"/>
          </rPr>
          <t>Ya existen enfoques de manejo que podrían mitigar los efectos de los cambios de clima y han demostrado ser efectivos contra otros estresores (ej., control de plagas e invasivas, modificación de la estructura de edades de los bosques).</t>
        </r>
      </text>
    </comment>
    <comment ref="B44" authorId="0" shapeId="0">
      <text>
        <r>
          <rPr>
            <sz val="8"/>
            <color indexed="81"/>
            <rFont val="Tahoma"/>
            <family val="2"/>
          </rPr>
          <t>Para algunos hábitats y especies es probable que los impactos significativos del cambio climático se expresen a través de sus efectos agravantes o atenuantes sobre los estresores no climáticos actuales o futuros. Algunos ejemplos son los potenciales efectos agravantes del aumento de las temperaturas sobre especies invasoras o las plagas limitadas por el frío, o el efecto de las sequías al inducir incendios forestales más frecuentes o severos. Igualmente, los hábitats que están en una condición más “pobre” con una representación de especies y una biodiversidad relativamente empobrecidas debido al efecto de otros estresores, pueden ser menos resilientes y tener una menor capacidad adaptativa.
Con esta variable se busca reflejar los efectos potenciales de la interacción entre los estresores de cambio climático y los no climáticos, con énfasis en los efectos que no han sido evaluados bajo otros factores.</t>
        </r>
      </text>
    </comment>
    <comment ref="I44" authorId="0" shapeId="0">
      <text>
        <r>
          <rPr>
            <sz val="8"/>
            <color indexed="81"/>
            <rFont val="Tahoma"/>
            <family val="2"/>
          </rPr>
          <t xml:space="preserve">Existe un alto riesgo (&gt;50% de probabilidad) de que el cambio climático pueda exacerbar los impactos de los estresores no climáticos. Por ejemplo:
- Alto riesgo de que el cambio climático pueda incrementar los efectos de las especies invasivas.
- Alto riesgo de que el cambio climático cambie la dinámica de sucesión resultante de prácticas como el pastoreo o el fuego, limitando además los procesos de desplazamiento en el ecotono bosque - páramo o puna.
</t>
        </r>
      </text>
    </comment>
    <comment ref="I45" authorId="0" shapeId="0">
      <text>
        <r>
          <rPr>
            <sz val="8"/>
            <color indexed="81"/>
            <rFont val="Tahoma"/>
            <family val="2"/>
          </rPr>
          <t xml:space="preserve">Existe un riesgo mediano (20-50% de probabilidad) de que el cambio climático pueda exacerbar los impactos de los estresores no climáticos. Por ejemplo:
- Mediano riesgo de que el cambio climático pueda incrementar los efectos de las especies invasivas.
- Mediano riesgo de que el cambio climático aumente la población de especies nativas de modo que alteren procesos ecológicos como predación o herbivoría.
</t>
        </r>
      </text>
    </comment>
    <comment ref="I46" authorId="0" shapeId="0">
      <text>
        <r>
          <rPr>
            <sz val="8"/>
            <color indexed="81"/>
            <rFont val="Tahoma"/>
            <family val="2"/>
          </rPr>
          <t>Solo existe un riesgo insignificante (&lt;20% de probabilidad) de que el cambio climático exacerbe los efectos de los estresores no climáticos.</t>
        </r>
      </text>
    </comment>
  </commentList>
</comments>
</file>

<file path=xl/comments2.xml><?xml version="1.0" encoding="utf-8"?>
<comments xmlns="http://schemas.openxmlformats.org/spreadsheetml/2006/main">
  <authors>
    <author>hgalbraith</author>
  </authors>
  <commentList>
    <comment ref="B8" authorId="0" shapeId="0">
      <text>
        <r>
          <rPr>
            <sz val="8"/>
            <color indexed="81"/>
            <rFont val="Tahoma"/>
            <family val="2"/>
          </rPr>
          <t>Los hábitats que actualmente tienen una extensión amplia y están relativamente no fragmentados, tienen mayor probabilidad de ser capaces de soportar y persistir a futuro pese a los estresores no climáticos, que los hábitats más raros, más fragmentados o menos ampliamente distribuidos.</t>
        </r>
      </text>
    </comment>
    <comment ref="I8" authorId="0" shapeId="0">
      <text>
        <r>
          <rPr>
            <sz val="8"/>
            <color indexed="81"/>
            <rFont val="Tahoma"/>
            <family val="2"/>
          </rPr>
          <t xml:space="preserve">Hábitats que están altamente restringidos en sus distribuciones y/o están altamente fragmentados por el paisaje. Por ejemplo:
- Páramos en partes de su distribución.
- Los bosques secos estacionales (de distribución altamente fragmentada).
- Bofedales y bosques de Polylpeis de distribución naturalmente muy limitada.
</t>
        </r>
      </text>
    </comment>
    <comment ref="I9" authorId="0" shapeId="0">
      <text>
        <r>
          <rPr>
            <sz val="8"/>
            <color indexed="81"/>
            <rFont val="Tahoma"/>
            <family val="2"/>
          </rPr>
          <t xml:space="preserve">Hábitats de distribuciones más amplias pero aún así algo fragmentados. Por ejemplo:
- Algunos tipos de bosques.
- Ecosistemas de puna (más extensos y contiguos en su distribución) pero también fragmentados.
</t>
        </r>
      </text>
    </comment>
    <comment ref="I10" authorId="0" shapeId="0">
      <text>
        <r>
          <rPr>
            <sz val="8"/>
            <color indexed="81"/>
            <rFont val="Tahoma"/>
            <family val="2"/>
          </rPr>
          <t xml:space="preserve">Hábitats de distribuciones extensas y relativamente no fragmentados. Por ejemplo: 
- Algunos bosques en los flancos orientales.
- Ecosistemas de la puna xérica o seca.
</t>
        </r>
      </text>
    </comment>
    <comment ref="B12" authorId="0" shapeId="0">
      <text>
        <r>
          <rPr>
            <sz val="8"/>
            <color indexed="81"/>
            <rFont val="Tahoma"/>
            <family val="2"/>
          </rPr>
          <t>Los hábitats que tienen bajas tasas actuales de pérdida o fragmentación es más probable que persistan a futuro que los hábitats que actualmente están experimentando graves pérdidas debido a fragmentación y conversión de hábitat.</t>
        </r>
      </text>
    </comment>
    <comment ref="I12" authorId="0" shapeId="0">
      <text>
        <r>
          <rPr>
            <sz val="8"/>
            <color indexed="81"/>
            <rFont val="Tahoma"/>
            <family val="2"/>
          </rPr>
          <t>Hábitats que actualmente están sufriendo tasas aceleradas de pérdida (vida media de 10-20 años).</t>
        </r>
      </text>
    </comment>
    <comment ref="I13" authorId="0" shapeId="0">
      <text>
        <r>
          <rPr>
            <sz val="8"/>
            <color indexed="81"/>
            <rFont val="Tahoma"/>
            <family val="2"/>
          </rPr>
          <t>Hábitats que están sufriendo tasas moderadas de pérdida (vida media de 20-50 años).</t>
        </r>
      </text>
    </comment>
    <comment ref="I14" authorId="0" shapeId="0">
      <text>
        <r>
          <rPr>
            <sz val="8"/>
            <color indexed="81"/>
            <rFont val="Tahoma"/>
            <family val="2"/>
          </rPr>
          <t>Hábitats que no se han visto reducidos en extensión en los últimos 50 años, o que incluso se han ampliado.</t>
        </r>
      </text>
    </comment>
    <comment ref="B16" authorId="0" shapeId="0">
      <text>
        <r>
          <rPr>
            <sz val="8"/>
            <color indexed="81"/>
            <rFont val="Tahoma"/>
            <family val="2"/>
          </rPr>
          <t>Los hábitats que son propensos a experimentar una estabilización o disminución en las tasas futuras de pérdida es probable que sean capaces de persistir mejor que los hábitats donde las tasas de pérdida posiblemente se incrementen.</t>
        </r>
      </text>
    </comment>
    <comment ref="I16" authorId="0" shapeId="0">
      <text>
        <r>
          <rPr>
            <sz val="8"/>
            <color indexed="81"/>
            <rFont val="Tahoma"/>
            <family val="2"/>
          </rPr>
          <t xml:space="preserve">Hábitats que están en riesgo de ser eliminados o casi eliminados durante las próximas décadas a causa de estresores no climáticos.
Habitats that are at risk of being eliminated or near eliminated over the next few decades due to non-climate stressors.
</t>
        </r>
      </text>
    </comment>
    <comment ref="I17" authorId="0" shapeId="0">
      <text>
        <r>
          <rPr>
            <sz val="8"/>
            <color indexed="81"/>
            <rFont val="Tahoma"/>
            <family val="2"/>
          </rPr>
          <t xml:space="preserve">Hábitats que están en riesgo de verse significativamente reducidos en extensión (&gt;20% de pérdida) durante las próximas décadas a causa de los estresores no climáticos, pero que no es probable que sean totalmente eliminados o casi eliminados.
</t>
        </r>
      </text>
    </comment>
    <comment ref="I18" authorId="0" shapeId="0">
      <text>
        <r>
          <rPr>
            <sz val="8"/>
            <color indexed="81"/>
            <rFont val="Tahoma"/>
            <family val="2"/>
          </rPr>
          <t>Hábitats que es menos probable que se vean afectados por estresores no climáticos durante las próximas décadas y que pueden permanecer estables o incluso incrementar su extensión.</t>
        </r>
      </text>
    </comment>
    <comment ref="B20" authorId="0" shapeId="0">
      <text>
        <r>
          <rPr>
            <sz val="8"/>
            <color indexed="81"/>
            <rFont val="Tahoma"/>
            <family val="2"/>
          </rPr>
          <t>Muchos tipos de hábitat ya están siendo afectados por estresores no climáticos. Los impactos en los humedales por su drenaje para el uso humano, así como los impactos en la condición de los bosques (no en su extensión) debido a la tala selectiva o a la cacería y colecta de su fauna. Los hábitats que ya se están viendo afectados de manera adversa por estos u otros estresores existentes pueden ser intrínsecamente más vulnerables a los cambios de clima que los hábitats que no están siendo tan afectados.</t>
        </r>
      </text>
    </comment>
    <comment ref="I20" authorId="0" shapeId="0">
      <text>
        <r>
          <rPr>
            <sz val="8"/>
            <color indexed="81"/>
            <rFont val="Tahoma"/>
            <family val="2"/>
          </rPr>
          <t xml:space="preserve">Hábitats que ya están altamente afectados por estresores no climáticos. Por ejemplo: 
- Páramos con una frecuencia muy alta de quema o pastoreo.
- La desecación de humedales por prácticas agrícolas.
- La invasión de los cuerpos de agua por especies de peces exóticas introducidas. 
</t>
        </r>
      </text>
    </comment>
    <comment ref="I21" authorId="0" shapeId="0">
      <text>
        <r>
          <rPr>
            <sz val="8"/>
            <color indexed="81"/>
            <rFont val="Tahoma"/>
            <family val="2"/>
          </rPr>
          <t xml:space="preserve">Algunos hábitats pueden verse afectados por estresores no climáticos, pero en menor medida que los hábitats altamente vulnerables. .
</t>
        </r>
      </text>
    </comment>
    <comment ref="I22" authorId="0" shapeId="0">
      <text>
        <r>
          <rPr>
            <sz val="8"/>
            <color indexed="81"/>
            <rFont val="Tahoma"/>
            <family val="2"/>
          </rPr>
          <t>Hábitats que no están siendo muy afectados por estresores no climáticos.</t>
        </r>
      </text>
    </comment>
    <comment ref="B24" authorId="0" shapeId="0">
      <text>
        <r>
          <rPr>
            <sz val="8"/>
            <color indexed="81"/>
            <rFont val="Tahoma"/>
            <family val="2"/>
          </rPr>
          <t>Los hábitats propensos  a experimentar una estabilización o disminución en las intensidades de los estresores no climáticos en el futuro es probable que sean capaces de persistir mejor que los hábitats donde tales tendencias de los estresores posiblemente permanezcan estables o se incrementen.</t>
        </r>
      </text>
    </comment>
    <comment ref="I24" authorId="0" shapeId="0">
      <text>
        <r>
          <rPr>
            <sz val="8"/>
            <color indexed="81"/>
            <rFont val="Tahoma"/>
            <family val="2"/>
          </rPr>
          <t xml:space="preserve">Los estresores no climáticos probablemente incrementen en gran medida sus frecuencias y/o intensidades durante las próximas décadas.
</t>
        </r>
      </text>
    </comment>
    <comment ref="I25" authorId="0" shapeId="0">
      <text>
        <r>
          <rPr>
            <sz val="8"/>
            <color indexed="81"/>
            <rFont val="Tahoma"/>
            <family val="2"/>
          </rPr>
          <t>Incremento moderado en las intensidades y/o frecuencias de los estresores no climáticos durante las próximas décadas.</t>
        </r>
      </text>
    </comment>
  </commentList>
</comments>
</file>

<file path=xl/comments3.xml><?xml version="1.0" encoding="utf-8"?>
<comments xmlns="http://schemas.openxmlformats.org/spreadsheetml/2006/main">
  <authors>
    <author>hgalbraith</author>
  </authors>
  <commentList>
    <comment ref="B12" authorId="0" shapeId="0">
      <text>
        <r>
          <rPr>
            <sz val="8"/>
            <color indexed="81"/>
            <rFont val="Tahoma"/>
            <family val="2"/>
          </rPr>
          <t>Estas categorías derivan de los puntajes de los Módulos 1 y 2, y están destinadas a expresarlos en magnitudes aproximadas de impactos en los ecosistemas de los Andes tropicales.</t>
        </r>
      </text>
    </comment>
  </commentList>
</comments>
</file>

<file path=xl/comments4.xml><?xml version="1.0" encoding="utf-8"?>
<comments xmlns="http://schemas.openxmlformats.org/spreadsheetml/2006/main">
  <authors>
    <author>hgalbraith</author>
  </authors>
  <commentList>
    <comment ref="Q4" authorId="0" shapeId="0">
      <text>
        <r>
          <rPr>
            <sz val="8"/>
            <color indexed="81"/>
            <rFont val="Tahoma"/>
            <family val="2"/>
          </rPr>
          <t>Hábitats que actualmente no están siendo afectados por estresores no climáticos.</t>
        </r>
      </text>
    </comment>
  </commentList>
</comments>
</file>

<file path=xl/sharedStrings.xml><?xml version="1.0" encoding="utf-8"?>
<sst xmlns="http://schemas.openxmlformats.org/spreadsheetml/2006/main" count="458" uniqueCount="243">
  <si>
    <t>Vulnerable (Vb3)</t>
  </si>
  <si>
    <t>Vc1</t>
  </si>
  <si>
    <t>Vc5</t>
  </si>
  <si>
    <t>Vc4</t>
  </si>
  <si>
    <t>Vc3</t>
  </si>
  <si>
    <t>Vc2</t>
  </si>
  <si>
    <t>Vulnerable</t>
  </si>
  <si>
    <t>Altamente vulnerable a eventos climáticos extremos</t>
  </si>
  <si>
    <t>Menos vulnerable a eventos climáticos extremos</t>
  </si>
  <si>
    <t>No vulnerable a eventos climáticos extremos</t>
  </si>
  <si>
    <t>Hábitats menos dependientes de condiciones hidrológicas específicas</t>
  </si>
  <si>
    <t>No viable</t>
  </si>
  <si>
    <t>Viable</t>
  </si>
  <si>
    <t>Hábitats dependientes de condiciones hidrológicas específicas</t>
  </si>
  <si>
    <t>Bajo potencial</t>
  </si>
  <si>
    <t>Alto</t>
  </si>
  <si>
    <t>Medio</t>
  </si>
  <si>
    <t>Bajo</t>
  </si>
  <si>
    <t>Distribución altamente limitada y altamente fragmentado</t>
  </si>
  <si>
    <t>Distribución menos limitada y ligeramente fragmentado</t>
  </si>
  <si>
    <t>Amplio y contiguo</t>
  </si>
  <si>
    <t>1. Extensión actual del hábitat</t>
  </si>
  <si>
    <t>Rápida disminución</t>
  </si>
  <si>
    <t>Perdidas más reducidas</t>
  </si>
  <si>
    <t>Estable o en aumento</t>
  </si>
  <si>
    <t>2. Tendencia de la extensión actual</t>
  </si>
  <si>
    <t>Grandes pérdidas</t>
  </si>
  <si>
    <t>Algunas pérdidas</t>
  </si>
  <si>
    <t>Gran incremento</t>
  </si>
  <si>
    <t>Algún incremento</t>
  </si>
  <si>
    <t>Hábitat Evaluado:</t>
  </si>
  <si>
    <t>Módulo 3. Combinación de las Vulnerabilidades al Cambio Cimático y a Estresores No Climáticos dentro del Índice del Conjunto de las Futuras Vulnerabilidades de los Hábitats No-Mareales</t>
  </si>
  <si>
    <t>Módulo 1. Vulnerabilidad de hábitats (no-mareales) al cambio climático actual y futuro</t>
  </si>
  <si>
    <t>Puntaje</t>
  </si>
  <si>
    <t>Menos Vulnerable (Vb2)</t>
  </si>
  <si>
    <t>Altamente Vulnerable (Vb4)</t>
  </si>
  <si>
    <t>Críticamente Vulnerable (Vb5)</t>
  </si>
  <si>
    <t>Estresor no climático</t>
  </si>
  <si>
    <t>Puntaje de Vulnerabilidad (Módulo 2)</t>
  </si>
  <si>
    <t>Críticamente vulnerable</t>
  </si>
  <si>
    <t>Altamente Vulnerable</t>
  </si>
  <si>
    <t>Menos Vulnerable</t>
  </si>
  <si>
    <t>3. Tendencia de Probable Extensión Futura</t>
  </si>
  <si>
    <t>5. Tendencia de probables estresores futuros</t>
  </si>
  <si>
    <t>Altamente afectado por estresores no climáticos</t>
  </si>
  <si>
    <t>Menos afectado por estresores no climáticos</t>
  </si>
  <si>
    <t>El menos afectado por estresores no climáticos</t>
  </si>
  <si>
    <t>Poco o ningún incremento, o disminución</t>
  </si>
  <si>
    <t>Hábitat a menor altitud que debería ser capaz de desplazarse hacia arriba</t>
  </si>
  <si>
    <t>Altamente constreñido</t>
  </si>
  <si>
    <t>Ligeramente constreñido</t>
  </si>
  <si>
    <t>Bajo nivel de constricción</t>
  </si>
  <si>
    <t>Potencial de gran incremento en los impactos de los estresores</t>
  </si>
  <si>
    <t>1.Exposición al cambio climático local</t>
  </si>
  <si>
    <t>No vulnerable a prácticas adaptativas adoptadas</t>
  </si>
  <si>
    <t>Menos vulnerable a prácticas adaptativas adoptadas</t>
  </si>
  <si>
    <t>Altamente vulnerable a prácticas adaptativas adoptadas</t>
  </si>
  <si>
    <t xml:space="preserve">Hábitat de cumbre montañosa limitado a 300 m de la altitud máxima </t>
  </si>
  <si>
    <t>Hábitat de altura principalmente entre 400 y 1000 m por debajo de la altitud máxima</t>
  </si>
  <si>
    <t>Hábitat Modelado:</t>
  </si>
  <si>
    <t>Módulo 2. Vulnerabilidad de hábitats (no-mareales) a los estresores no-climáticos actuales y futuros</t>
  </si>
  <si>
    <t>No Vulnerable</t>
  </si>
  <si>
    <t>(e.g., sequía, inundación, tormentas, tormentas</t>
  </si>
  <si>
    <t xml:space="preserve"> de hielo)</t>
  </si>
  <si>
    <t>adoptadas (efectos colaterales)</t>
  </si>
  <si>
    <t xml:space="preserve"> proyectado</t>
  </si>
  <si>
    <t xml:space="preserve"> específicas</t>
  </si>
  <si>
    <t xml:space="preserve"> fundacionales al cambio climático</t>
  </si>
  <si>
    <t xml:space="preserve"> latitudinales</t>
  </si>
  <si>
    <t xml:space="preserve"> impactos del cambio climático</t>
  </si>
  <si>
    <t xml:space="preserve"> exacerbe impactos de estresores no </t>
  </si>
  <si>
    <t xml:space="preserve"> climáticos o vice-versa</t>
  </si>
  <si>
    <t>Certidumbre</t>
  </si>
  <si>
    <t>Vulnerabilidad</t>
  </si>
  <si>
    <t>Factor</t>
  </si>
  <si>
    <t>Categoría</t>
  </si>
  <si>
    <t xml:space="preserve">2. Sensibilidad a eventos climáticos extremos  </t>
  </si>
  <si>
    <t xml:space="preserve">3. Vulnerabilidad a las prácticas adaptativas </t>
  </si>
  <si>
    <t xml:space="preserve">4. Ubicación relativa al desplazamiento  </t>
  </si>
  <si>
    <t>5. Capacidad adpatativa intrínseca</t>
  </si>
  <si>
    <t xml:space="preserve">6. Dependencia de condiciones hidrológicas </t>
  </si>
  <si>
    <t>7. Vulnerabilidad de especies claves/</t>
  </si>
  <si>
    <t xml:space="preserve">8. Restricciones a los desplazamientos </t>
  </si>
  <si>
    <t>9. Posibilidad de manejar/aliviar los</t>
  </si>
  <si>
    <t xml:space="preserve">10. Potencial de que el cambio climático </t>
  </si>
  <si>
    <t>10-17</t>
  </si>
  <si>
    <t>Vulnerabilidad:</t>
  </si>
  <si>
    <t>Puntaje Vulnerabilidad</t>
  </si>
  <si>
    <t>Datos ingresados?</t>
  </si>
  <si>
    <t>Completo?</t>
  </si>
  <si>
    <t xml:space="preserve">4. Impactos actuales de los estresores no </t>
  </si>
  <si>
    <t xml:space="preserve"> climáticos</t>
  </si>
  <si>
    <t>Las especies fundacionales/clave son particularmente vulnerables al cambio climático</t>
  </si>
  <si>
    <t xml:space="preserve">Las proyecciones de los efectos directos del CC indican que el hábitat puede: </t>
  </si>
  <si>
    <t>Puntaje:</t>
  </si>
  <si>
    <t>No Vulnerable (Vb1)</t>
  </si>
  <si>
    <t>Categoria</t>
  </si>
  <si>
    <t>Críticamente Vulnerable</t>
  </si>
  <si>
    <t>Lookup</t>
  </si>
  <si>
    <r>
      <t xml:space="preserve">Cambio Climático Puntaje de Vulnerabilidad </t>
    </r>
    <r>
      <rPr>
        <b/>
        <u/>
        <sz val="10"/>
        <rFont val="Arial"/>
        <family val="2"/>
      </rPr>
      <t>(Módulo 1)</t>
    </r>
  </si>
  <si>
    <t>Modulo 2 (Estresor no climatico)</t>
  </si>
  <si>
    <t>Modulo 1 (Vuln cambios climaticos)</t>
  </si>
  <si>
    <t>Valor de la Categoria</t>
  </si>
  <si>
    <t>Vulnerabilidad e Impacto Potencial:</t>
  </si>
  <si>
    <t>Categorías de Vulnerabilidad e Impactos Potenciales</t>
  </si>
  <si>
    <r>
      <rPr>
        <b/>
        <sz val="10"/>
        <rFont val="Arial"/>
        <family val="2"/>
      </rPr>
      <t>Críticamente vulnerable:</t>
    </r>
    <r>
      <rPr>
        <sz val="10"/>
        <rFont val="Arial"/>
        <family val="2"/>
      </rPr>
      <t xml:space="preserve"> Hábitats en riesgo de ser eliminados del área o región de enfoque del análisis.</t>
    </r>
  </si>
  <si>
    <r>
      <rPr>
        <b/>
        <sz val="10"/>
        <rFont val="Arial"/>
        <family val="2"/>
      </rPr>
      <t>Altamente Vulnerable:</t>
    </r>
    <r>
      <rPr>
        <sz val="10"/>
        <rFont val="Arial"/>
        <family val="2"/>
      </rPr>
      <t xml:space="preserve"> Hábitats que probablemente se vean reducidos en extensión en el área o región de estudio en un 50% o más.</t>
    </r>
  </si>
  <si>
    <r>
      <rPr>
        <b/>
        <sz val="10"/>
        <rFont val="Arial"/>
        <family val="2"/>
      </rPr>
      <t xml:space="preserve">Menos Vulnerable: </t>
    </r>
    <r>
      <rPr>
        <sz val="10"/>
        <rFont val="Arial"/>
        <family val="2"/>
      </rPr>
      <t>Hábitats que pueden no verse afectados por el cambio climático, o que pueden incrementar sus extensiones (pero en menos del 50%).</t>
    </r>
  </si>
  <si>
    <r>
      <rPr>
        <b/>
        <sz val="10"/>
        <rFont val="Arial"/>
        <family val="2"/>
      </rPr>
      <t>No Vulnerable:</t>
    </r>
    <r>
      <rPr>
        <sz val="10"/>
        <rFont val="Arial"/>
        <family val="2"/>
      </rPr>
      <t xml:space="preserve"> Hábitats que pueden incrementar mucho sus extensiones (50% o más) en condiciones de cambio climático.</t>
    </r>
  </si>
  <si>
    <r>
      <rPr>
        <b/>
        <sz val="10"/>
        <rFont val="Arial"/>
        <family val="2"/>
      </rPr>
      <t>Vulnerable:</t>
    </r>
    <r>
      <rPr>
        <sz val="10"/>
        <rFont val="Arial"/>
        <family val="2"/>
      </rPr>
      <t xml:space="preserve"> Hábitats en riesgo de verse reducidos en extensión pero probablemente menos de un 50%.</t>
    </r>
  </si>
  <si>
    <t>Certidumbre:</t>
  </si>
  <si>
    <t>Suma Puntaje Certidumbre Mods 1 + 2</t>
  </si>
  <si>
    <t>Datos vuln ingresados ambos modulos?</t>
  </si>
  <si>
    <t>Datos cert ingresados ambos modulos?</t>
  </si>
  <si>
    <t>Categorías de Certidumbre</t>
  </si>
  <si>
    <r>
      <rPr>
        <b/>
        <sz val="10"/>
        <rFont val="Arial"/>
        <family val="2"/>
      </rPr>
      <t>Alto:</t>
    </r>
    <r>
      <rPr>
        <sz val="10"/>
        <rFont val="Arial"/>
        <family val="2"/>
      </rPr>
      <t xml:space="preserve"> Se aproxima  &gt;70% de certidumbre.</t>
    </r>
  </si>
  <si>
    <r>
      <rPr>
        <b/>
        <sz val="10"/>
        <rFont val="Arial"/>
        <family val="2"/>
      </rPr>
      <t>Medio:</t>
    </r>
    <r>
      <rPr>
        <sz val="10"/>
        <rFont val="Arial"/>
        <family val="2"/>
      </rPr>
      <t xml:space="preserve"> Se aproxima entre 30% y 70% de certidumbre.</t>
    </r>
  </si>
  <si>
    <r>
      <rPr>
        <b/>
        <sz val="10"/>
        <rFont val="Arial"/>
        <family val="2"/>
      </rPr>
      <t xml:space="preserve">Bajo: </t>
    </r>
    <r>
      <rPr>
        <sz val="10"/>
        <rFont val="Arial"/>
        <family val="2"/>
      </rPr>
      <t>Se aproxima &lt;30% certidumbre.</t>
    </r>
  </si>
  <si>
    <t>Puntajes</t>
  </si>
  <si>
    <t>Módulo 1 (Vuln. a cambios climáticos)</t>
  </si>
  <si>
    <t>Módulo 2 (Vuln. a estresores no climáticos)</t>
  </si>
  <si>
    <t>Hábitats que pueden beneficiarse del cambio climático e incrementar mucho sus extensiones (&gt;50%).</t>
  </si>
  <si>
    <t>Hábitats en riesgo de verse significativamente reducidos en extensión (20-50%) por el cambio climático.</t>
  </si>
  <si>
    <t>Hábitats que pueden no estar en riesgo por el cambio climático, o cuya extensión dentro del área evaluada puede mantenerse estable o incluso aumentar ligeramente.</t>
  </si>
  <si>
    <t>Hábitats en alto riesgo de verse muy reducidos en área (&gt;50% de reducción) por el cambio climático.</t>
  </si>
  <si>
    <t>Hábitats en alto riesgo de ser completamente eliminados por el cambio climático.</t>
  </si>
  <si>
    <t xml:space="preserve">Vulnerabilidad al Cambio Climático </t>
  </si>
  <si>
    <t>Hábitats que actualmente no están siendo afectados por estresores no climáticos.</t>
  </si>
  <si>
    <t>Hábitats que en la actualidad pueden verse levemente afectados por estresores no climáticos.</t>
  </si>
  <si>
    <t>Hábitats que en la actualidad están siendo afectados por estresores no climáticos al punto que sus distribuciones y extensiones se están viendo modificadas (pero no están en riesgo de verse muy reducidos en extensión o completamente eliminados durante las próximas décadas).</t>
  </si>
  <si>
    <t>Hábitats que están siendo muy impactados por estresores no climáticos y que tienen un alto riesgo de verse muy reducidos en extensión (&gt;50% de reducción) durante las próximas décadas.</t>
  </si>
  <si>
    <t>Hábitats en alto riesgo de ser completamente eliminados en las próximas décadas debido a estresores no climáticos.</t>
  </si>
  <si>
    <t>Vulnerabilidad a estresores no-climáticos</t>
  </si>
  <si>
    <t>Improbable que sea sustancial</t>
  </si>
  <si>
    <t>Probablemente sea sustancial</t>
  </si>
  <si>
    <t>Medianamente resiliente</t>
  </si>
  <si>
    <t>Hábitats no dependientes de condiciones hidrológicas específicas</t>
  </si>
  <si>
    <t>Es improbable que las especies fundacionales/clave sean vulnerables al cambio climático</t>
  </si>
  <si>
    <t>Es poco probable que las especies fundacionales/clave sean vulnerables al cambio climático</t>
  </si>
  <si>
    <t>Módulo 1</t>
  </si>
  <si>
    <t>Cambio climático</t>
  </si>
  <si>
    <t>Estresores no-climáticos</t>
  </si>
  <si>
    <t>Relativamente viable</t>
  </si>
  <si>
    <t>Potencial de mediano incremento en los impactos de los estresores</t>
  </si>
  <si>
    <t>Notas</t>
  </si>
  <si>
    <r>
      <rPr>
        <sz val="10"/>
        <rFont val="Calibri"/>
        <family val="2"/>
      </rPr>
      <t>≥</t>
    </r>
    <r>
      <rPr>
        <sz val="10"/>
        <rFont val="Arial"/>
        <family val="2"/>
      </rPr>
      <t>25</t>
    </r>
  </si>
  <si>
    <t>10-14</t>
  </si>
  <si>
    <t>15-18</t>
  </si>
  <si>
    <t>Se aproxima  &gt;70% de certidumbre.</t>
  </si>
  <si>
    <t>Se aproxima entre 30% y 70% de certidumbre.</t>
  </si>
  <si>
    <t>Se aproxima &lt;30% certidumbre.</t>
  </si>
  <si>
    <t>18-24</t>
  </si>
  <si>
    <t>Puntaje Certidumbre</t>
  </si>
  <si>
    <r>
      <rPr>
        <sz val="10"/>
        <rFont val="Calibri"/>
        <family val="2"/>
      </rPr>
      <t>≥</t>
    </r>
    <r>
      <rPr>
        <sz val="10"/>
        <rFont val="Arial"/>
        <family val="2"/>
      </rPr>
      <t>28</t>
    </r>
  </si>
  <si>
    <t>24-27</t>
  </si>
  <si>
    <t>19-23</t>
  </si>
  <si>
    <t>5-7</t>
  </si>
  <si>
    <t>8-9</t>
  </si>
  <si>
    <t>10-11</t>
  </si>
  <si>
    <t>12-13</t>
  </si>
  <si>
    <t>14-15</t>
  </si>
  <si>
    <t>8-12</t>
  </si>
  <si>
    <t>13-15</t>
  </si>
  <si>
    <t>Exposicion</t>
  </si>
  <si>
    <t>Módulo 2</t>
  </si>
  <si>
    <t>Altamente Vuln</t>
  </si>
  <si>
    <t>Críticamente Vuln</t>
  </si>
  <si>
    <t>Cr Vuln</t>
  </si>
  <si>
    <t>Alta Vuln</t>
  </si>
  <si>
    <t>Vulner</t>
  </si>
  <si>
    <t>Menos Vuln</t>
  </si>
  <si>
    <t>No Vuln</t>
  </si>
  <si>
    <t>Menos Vul</t>
  </si>
  <si>
    <r>
      <t>Tabla: combinaci</t>
    </r>
    <r>
      <rPr>
        <b/>
        <sz val="10"/>
        <rFont val="Calibri"/>
        <family val="2"/>
      </rPr>
      <t>ó</t>
    </r>
    <r>
      <rPr>
        <b/>
        <sz val="10"/>
        <rFont val="Arial"/>
        <family val="2"/>
      </rPr>
      <t>n</t>
    </r>
  </si>
  <si>
    <t>Módulo 1 - Factor 1. Exposición al Cambio Climático Local</t>
  </si>
  <si>
    <r>
      <rPr>
        <b/>
        <i/>
        <u/>
        <sz val="10"/>
        <color theme="1"/>
        <rFont val="Arial"/>
        <family val="2"/>
      </rPr>
      <t>Factor 1a</t>
    </r>
    <r>
      <rPr>
        <i/>
        <u/>
        <sz val="10"/>
        <color theme="1"/>
        <rFont val="Arial"/>
        <family val="2"/>
      </rPr>
      <t>. Temperatura media annual (MAT por siglas en ingles) Z-score</t>
    </r>
  </si>
  <si>
    <t xml:space="preserve">Este índice normaliza el delta o diferencia a futuro (2050), dividiéndolo para la desviación estandar de la línea base de 1961-1990. </t>
  </si>
  <si>
    <t>1. Utilice los datos de MAT Z-score proporcionados por NatureServe</t>
  </si>
  <si>
    <t>2. Si no tiene acceso a un SIG, estime el porcentaje de la distribución del ecosistema evaluado en las categorías indicadas en el paso 7. Ver el mapa abajo.</t>
  </si>
  <si>
    <t>3. Si tiene acceso a un SIG, hay que crear una versión raster del mapa de distribución del ecosistema dentro del área del estudio. Primero, agregue un campo numérico y asignar el valor "1" al polígono del mapa. Luego, hacer la conversión a raster. En ArGIS, se usa la herramienta Conversión Tools/Convert/Polygon to Raster del Arc Toolbox para este paso.</t>
  </si>
  <si>
    <t>5. Sobrepone la distribución del ecosistema (utilice el archivo raster que se creo en el paso 3).</t>
  </si>
  <si>
    <t>7. Calcular el número de desviaciones estándar fuera de la línea base para cada celda del mapa de distribución. En ArcGIS, utilice el Arc Toolbox, Spatial Analyst Tools/Map Algebra/Raster Calculator, para hacer el cálculo de distribución del ecosistema segun las categorías del MAT Z-score (utilizando los nombres de las capas que aparecen en la ventanilla), y aparecerá una capa con los resultados. Modificar los Properties/Symbology/Classified/Create Histograms (en Break Values) de esa capa para crear categorías iguales a las que aparecen a continuación. Se lee el numero de celdas en cada categoría al seleccionar cada umbral. Calcule el porcentaje de cada categoría como el numero de celdas en cada categoría dividido por el numero total de celdas. Revise el mapa de MAT Z-score  para verificar que los resultados tienen sentido.</t>
  </si>
  <si>
    <t>Severidad</t>
  </si>
  <si>
    <t xml:space="preserve">8.53 - 11.29 </t>
  </si>
  <si>
    <t>mayor cambio</t>
  </si>
  <si>
    <t xml:space="preserve">7.01 - 8.53 </t>
  </si>
  <si>
    <t>↑</t>
  </si>
  <si>
    <t>5.49 - 7.01</t>
  </si>
  <si>
    <t>3.97 - 5.49</t>
  </si>
  <si>
    <t>0 - 3.97</t>
  </si>
  <si>
    <t>menor cambio</t>
  </si>
  <si>
    <t>Total</t>
  </si>
  <si>
    <t>Este índice integra los cambios de temperatura y humedad proyectados para indicar cuánta desecación se producirá.</t>
  </si>
  <si>
    <t>1. Utilice los datos de déficit de humedad climática de NatureServe.</t>
  </si>
  <si>
    <t>7. Calcular el resultado para cada celda del mapa de distribución del ecosistema. En ArcGIS, utilice el Arc Toolbox, Spatial Analyst Tools/Map Algebra/Raster Calculator, para hacer el cálculo de distribución multiplicado por el déficit de humedad climática (utilizando los nombres de las capas que aparecen en la ventanilla), y aparecerá una capa con los resultados. Modificar los Properties/Symbology/Classified/Create Histograms (en Break Values) de esa capa para crear categorías iguales a las que aparecen a continuación. Se lee el número de celdas en cada categoría de déficit de humedad al seleccionar cada umbral. Calcule el porcentaje de cada categoría como el numero de celdas en cada categoría dividido por el numero total de celdas. Revise el mapa de déficit de humedad climática para verificar que los resultados tienen sentido.</t>
  </si>
  <si>
    <r>
      <rPr>
        <b/>
        <sz val="10"/>
        <rFont val="Arial"/>
        <family val="2"/>
      </rPr>
      <t>Alcance</t>
    </r>
    <r>
      <rPr>
        <sz val="10"/>
        <rFont val="Arial"/>
        <family val="2"/>
      </rPr>
      <t xml:space="preserve"> (porcentaje de distribución)</t>
    </r>
  </si>
  <si>
    <t>&gt;1.35</t>
  </si>
  <si>
    <t>más seco</t>
  </si>
  <si>
    <t>1.16-1.35</t>
  </si>
  <si>
    <t>0.85 - 1.15</t>
  </si>
  <si>
    <t>poco cambio</t>
  </si>
  <si>
    <t>0.65-0.84</t>
  </si>
  <si>
    <t>↓</t>
  </si>
  <si>
    <t>&lt;0.65</t>
  </si>
  <si>
    <t>más húmedo</t>
  </si>
  <si>
    <r>
      <rPr>
        <b/>
        <sz val="10"/>
        <color theme="1"/>
        <rFont val="Arial"/>
        <family val="2"/>
      </rPr>
      <t>Alcance</t>
    </r>
    <r>
      <rPr>
        <sz val="10"/>
        <rFont val="Arial"/>
        <family val="2"/>
      </rPr>
      <t xml:space="preserve"> (porcentaje de la distribución)</t>
    </r>
  </si>
  <si>
    <r>
      <t xml:space="preserve">Alcance = </t>
    </r>
    <r>
      <rPr>
        <sz val="10"/>
        <color rgb="FF00B050"/>
        <rFont val="Arial"/>
        <family val="2"/>
      </rPr>
      <t xml:space="preserve">porcentaje del total de la distribución o </t>
    </r>
    <r>
      <rPr>
        <sz val="10"/>
        <color rgb="FF00B050"/>
        <rFont val="Calibri"/>
        <family val="2"/>
      </rPr>
      <t>á</t>
    </r>
    <r>
      <rPr>
        <sz val="10"/>
        <color rgb="FF00B050"/>
        <rFont val="Arial"/>
        <family val="2"/>
      </rPr>
      <t>rea afectada, dentro del área de evaluación.</t>
    </r>
  </si>
  <si>
    <r>
      <t xml:space="preserve">Severidad </t>
    </r>
    <r>
      <rPr>
        <sz val="10"/>
        <color rgb="FF00B050"/>
        <rFont val="Arial"/>
        <family val="2"/>
      </rPr>
      <t>= gravedad proyectada de la característica del cambio climático que controla a este factor dentro de la distribución del ecosistema evaluado.</t>
    </r>
  </si>
  <si>
    <t>8. Asegúrese de que los porcentajes introducidos sumen 100.</t>
  </si>
  <si>
    <t xml:space="preserve">9. La herramienta utilizará los valores introducidos en ambos índices climáticos para calcular automáticamente el Factor 1 de Exposición en el Módulo 1.  </t>
  </si>
  <si>
    <t>MODELO DE VULNERABILIDAD DE HÁBITAT AL CAMBIO CLIMATICO EN LOS ANDES TROPICALES</t>
  </si>
  <si>
    <t>Todos los factores se refieren a las distribuciones de ecosistemas dentro del área de evaluación.</t>
  </si>
  <si>
    <t>Calculo Exposicion</t>
  </si>
  <si>
    <t>Temperatura</t>
  </si>
  <si>
    <t>Calificacion:</t>
  </si>
  <si>
    <t>Humedad</t>
  </si>
  <si>
    <t>Combinacion</t>
  </si>
  <si>
    <t>Insig</t>
  </si>
  <si>
    <t>Puntuaje Exposicion</t>
  </si>
  <si>
    <t>Temp</t>
  </si>
  <si>
    <t>Numerico:</t>
  </si>
  <si>
    <t>Suma 100?</t>
  </si>
  <si>
    <t>Calc puntuaje?</t>
  </si>
  <si>
    <t>Puntuaje:</t>
  </si>
  <si>
    <t>Med Alto</t>
  </si>
  <si>
    <t>Muy Alto</t>
  </si>
  <si>
    <t>Med Bajo</t>
  </si>
  <si>
    <r>
      <t>4. Abra los datos de déficit de humedad climática (</t>
    </r>
    <r>
      <rPr>
        <sz val="10"/>
        <color rgb="FFFF0000"/>
        <rFont val="Arial"/>
        <family val="2"/>
      </rPr>
      <t>dhc_proporcion_A1b_2050s_Andes.img</t>
    </r>
    <r>
      <rPr>
        <sz val="10"/>
        <rFont val="Arial"/>
        <family val="2"/>
      </rPr>
      <t>) archivo como un raster.</t>
    </r>
  </si>
  <si>
    <r>
      <t xml:space="preserve">6. Modifique los umbrales de los valores de déficit de humedad climática en el display para calzar con los umbrales del índice (ver valores en el paso 7 abajo). Nótese que los valores en el archivo </t>
    </r>
    <r>
      <rPr>
        <sz val="10"/>
        <color rgb="FFFF0000"/>
        <rFont val="Arial"/>
        <family val="2"/>
      </rPr>
      <t>dhc_proporcion_A1b_2050s_Andes.img</t>
    </r>
    <r>
      <rPr>
        <sz val="10"/>
        <rFont val="Arial"/>
        <family val="2"/>
      </rPr>
      <t xml:space="preserve"> se refieren a la proporción entre el déficit de humedad climática en los años 2050 y el valor del mismo para la línea base de 1961-1990.</t>
    </r>
  </si>
  <si>
    <r>
      <rPr>
        <b/>
        <i/>
        <u/>
        <sz val="10"/>
        <rFont val="Arial"/>
        <family val="2"/>
      </rPr>
      <t>Factor 1b</t>
    </r>
    <r>
      <rPr>
        <i/>
        <u/>
        <sz val="10"/>
        <rFont val="Arial"/>
        <family val="2"/>
      </rPr>
      <t>. Déficit de Humedad Climática (DHC)</t>
    </r>
  </si>
  <si>
    <r>
      <t xml:space="preserve">4. Abra el archivo de MAT Z-score </t>
    </r>
    <r>
      <rPr>
        <sz val="10"/>
        <color rgb="FFFF0000"/>
        <rFont val="Arial"/>
        <family val="2"/>
      </rPr>
      <t>(tma_z_A1b_2050s_Andes.img</t>
    </r>
    <r>
      <rPr>
        <sz val="10"/>
        <rFont val="Arial"/>
        <family val="2"/>
      </rPr>
      <t>) como un raster.</t>
    </r>
  </si>
  <si>
    <r>
      <t>6. Modifique los umbrales de los valores de MAT Z-score en el display de los datos raster para calzar con los umbrales del índice (ver valores en el paso 7 abajo). Nótese que los valores en el archivo</t>
    </r>
    <r>
      <rPr>
        <sz val="10"/>
        <color rgb="FFFF0000"/>
        <rFont val="Arial"/>
        <family val="2"/>
      </rPr>
      <t xml:space="preserve"> tma_z_A1b_2050s_Andes.img</t>
    </r>
    <r>
      <rPr>
        <sz val="10"/>
        <rFont val="Arial"/>
        <family val="2"/>
      </rPr>
      <t xml:space="preserve"> comparan los valores promedios de la temperatura media anual a futuro (2040-69) con la variabilidad de la temperatura media anual para la línea base de 1961-1990. Si bien valores superiores a 2 en este índice ya indican cambios significativos a futuro en esta variable, los umbrales de las categorías proporcionan una calificación relativa en base a la escala de valores previstos para la región, su promedio y su desviación estándar.  </t>
    </r>
  </si>
  <si>
    <t>Calificación para DHC:</t>
  </si>
  <si>
    <t>Calificación para Temperatura:</t>
  </si>
  <si>
    <t>Exposición al cambio climático local:</t>
  </si>
  <si>
    <t>(Combina las calificaciones de temperatura y DHC en una escala de 1 - baja a 5 - alta.)</t>
  </si>
  <si>
    <t>Mapa de la Temperatura Media Annual</t>
  </si>
  <si>
    <t>Los valores se refieren al número de desviaciones estándar en los años 2050 fuera del promedio de la línea base de 1961-1990.</t>
  </si>
  <si>
    <t>Mapa del Déficit de Humedad Climática</t>
  </si>
  <si>
    <t>Los valores se refieren a la proporción entre el déficit de humedad climática en los años 2050 y la línea base de 1961-1990.</t>
  </si>
  <si>
    <t xml:space="preserve">    -experimentar grandes cambios en su distribución  </t>
  </si>
  <si>
    <t xml:space="preserve">    -experimentar pocos cambios en su distribución  </t>
  </si>
  <si>
    <t xml:space="preserve">MODELO DE VULNERABILIDAD DE HÁBITAT AL CAMBIO CLIMATICO EN LOS ANDES TROPICALES </t>
  </si>
</sst>
</file>

<file path=xl/styles.xml><?xml version="1.0" encoding="utf-8"?>
<styleSheet xmlns="http://schemas.openxmlformats.org/spreadsheetml/2006/main" xmlns:mc="http://schemas.openxmlformats.org/markup-compatibility/2006" xmlns:x14ac="http://schemas.microsoft.com/office/spreadsheetml/2009/9/ac" mc:Ignorable="x14ac">
  <fonts count="46" x14ac:knownFonts="1">
    <font>
      <sz val="10"/>
      <name val="Arial"/>
    </font>
    <font>
      <b/>
      <sz val="14"/>
      <name val="Arial"/>
      <family val="2"/>
    </font>
    <font>
      <sz val="8"/>
      <name val="Arial"/>
      <family val="2"/>
    </font>
    <font>
      <b/>
      <sz val="12"/>
      <name val="Arial"/>
      <family val="2"/>
    </font>
    <font>
      <b/>
      <sz val="16"/>
      <name val="Arial"/>
      <family val="2"/>
    </font>
    <font>
      <b/>
      <sz val="10"/>
      <name val="Arial"/>
      <family val="2"/>
    </font>
    <font>
      <sz val="8"/>
      <color indexed="81"/>
      <name val="Tahoma"/>
      <family val="2"/>
    </font>
    <font>
      <sz val="14"/>
      <name val="Arial"/>
      <family val="2"/>
    </font>
    <font>
      <sz val="14"/>
      <name val="Arial"/>
      <family val="2"/>
    </font>
    <font>
      <sz val="10"/>
      <name val="Arial"/>
      <family val="2"/>
    </font>
    <font>
      <u/>
      <sz val="8"/>
      <color indexed="81"/>
      <name val="Tahoma"/>
      <family val="2"/>
    </font>
    <font>
      <b/>
      <sz val="16"/>
      <name val="Times New Roman"/>
      <family val="1"/>
    </font>
    <font>
      <i/>
      <sz val="8"/>
      <color indexed="81"/>
      <name val="Tahoma"/>
      <family val="2"/>
    </font>
    <font>
      <u/>
      <sz val="10"/>
      <name val="Arial"/>
      <family val="2"/>
    </font>
    <font>
      <sz val="9"/>
      <color indexed="81"/>
      <name val="Tahoma"/>
      <family val="2"/>
    </font>
    <font>
      <b/>
      <u/>
      <sz val="10"/>
      <name val="Arial"/>
      <family val="2"/>
    </font>
    <font>
      <i/>
      <sz val="10"/>
      <name val="Arial"/>
      <family val="2"/>
    </font>
    <font>
      <b/>
      <sz val="11"/>
      <name val="Arial"/>
      <family val="2"/>
    </font>
    <font>
      <sz val="10"/>
      <name val="Calibri"/>
      <family val="2"/>
    </font>
    <font>
      <sz val="11"/>
      <name val="Arial"/>
      <family val="2"/>
    </font>
    <font>
      <b/>
      <sz val="10"/>
      <name val="Calibri"/>
      <family val="2"/>
    </font>
    <font>
      <sz val="10"/>
      <color theme="1"/>
      <name val="Arial"/>
      <family val="2"/>
    </font>
    <font>
      <b/>
      <sz val="10"/>
      <color theme="1"/>
      <name val="Arial"/>
      <family val="2"/>
    </font>
    <font>
      <i/>
      <u/>
      <sz val="10"/>
      <color theme="1"/>
      <name val="Arial"/>
      <family val="2"/>
    </font>
    <font>
      <b/>
      <i/>
      <u/>
      <sz val="10"/>
      <color theme="1"/>
      <name val="Arial"/>
      <family val="2"/>
    </font>
    <font>
      <i/>
      <sz val="10"/>
      <color theme="1"/>
      <name val="Arial"/>
      <family val="2"/>
    </font>
    <font>
      <sz val="10"/>
      <color rgb="FFFF0000"/>
      <name val="Arial"/>
      <family val="2"/>
    </font>
    <font>
      <i/>
      <u/>
      <sz val="10"/>
      <name val="Arial"/>
      <family val="2"/>
    </font>
    <font>
      <b/>
      <i/>
      <u/>
      <sz val="10"/>
      <name val="Arial"/>
      <family val="2"/>
    </font>
    <font>
      <sz val="10"/>
      <color indexed="23"/>
      <name val="Arial"/>
      <family val="2"/>
    </font>
    <font>
      <sz val="10"/>
      <color rgb="FFFF0000"/>
      <name val="Calibri"/>
      <family val="2"/>
    </font>
    <font>
      <u/>
      <sz val="10"/>
      <color theme="1"/>
      <name val="Calibri"/>
      <family val="2"/>
      <scheme val="minor"/>
    </font>
    <font>
      <b/>
      <i/>
      <sz val="10"/>
      <color theme="0" tint="-0.499984740745262"/>
      <name val="Arial"/>
      <family val="2"/>
    </font>
    <font>
      <sz val="10"/>
      <color theme="0" tint="-0.499984740745262"/>
      <name val="Calibri"/>
      <family val="2"/>
    </font>
    <font>
      <b/>
      <i/>
      <sz val="10"/>
      <color rgb="FF00B050"/>
      <name val="Arial"/>
      <family val="2"/>
    </font>
    <font>
      <sz val="10"/>
      <color theme="4"/>
      <name val="Calibri"/>
      <family val="2"/>
    </font>
    <font>
      <b/>
      <i/>
      <sz val="10"/>
      <color theme="4"/>
      <name val="Arial"/>
      <family val="2"/>
    </font>
    <font>
      <b/>
      <i/>
      <sz val="10"/>
      <color theme="5" tint="-0.249977111117893"/>
      <name val="Arial"/>
      <family val="2"/>
    </font>
    <font>
      <b/>
      <i/>
      <sz val="10"/>
      <color theme="2" tint="-0.749992370372631"/>
      <name val="Arial"/>
      <family val="2"/>
    </font>
    <font>
      <b/>
      <sz val="10"/>
      <color rgb="FF00B050"/>
      <name val="Arial"/>
      <family val="2"/>
    </font>
    <font>
      <sz val="10"/>
      <color rgb="FF00B050"/>
      <name val="Arial"/>
      <family val="2"/>
    </font>
    <font>
      <sz val="10"/>
      <color rgb="FF00B050"/>
      <name val="Calibri"/>
      <family val="2"/>
    </font>
    <font>
      <sz val="10"/>
      <color rgb="FF00B050"/>
      <name val="Calibri"/>
      <family val="2"/>
      <scheme val="minor"/>
    </font>
    <font>
      <b/>
      <sz val="12"/>
      <color indexed="53"/>
      <name val="Arial"/>
      <family val="2"/>
    </font>
    <font>
      <sz val="10"/>
      <color theme="0"/>
      <name val="Arial"/>
      <family val="2"/>
    </font>
    <font>
      <i/>
      <sz val="9"/>
      <name val="Arial"/>
      <family val="2"/>
    </font>
  </fonts>
  <fills count="27">
    <fill>
      <patternFill patternType="none"/>
    </fill>
    <fill>
      <patternFill patternType="gray125"/>
    </fill>
    <fill>
      <patternFill patternType="solid">
        <fgColor indexed="44"/>
        <bgColor indexed="64"/>
      </patternFill>
    </fill>
    <fill>
      <patternFill patternType="solid">
        <fgColor indexed="43"/>
        <bgColor indexed="64"/>
      </patternFill>
    </fill>
    <fill>
      <patternFill patternType="solid">
        <fgColor theme="8" tint="0.39997558519241921"/>
        <bgColor indexed="64"/>
      </patternFill>
    </fill>
    <fill>
      <patternFill patternType="solid">
        <fgColor rgb="FFFFFF99"/>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6" tint="0.59999389629810485"/>
        <bgColor indexed="64"/>
      </patternFill>
    </fill>
    <fill>
      <patternFill patternType="solid">
        <fgColor rgb="FF92D050"/>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3" tint="0.39994506668294322"/>
        <bgColor indexed="64"/>
      </patternFill>
    </fill>
    <fill>
      <patternFill patternType="solid">
        <fgColor theme="9"/>
        <bgColor indexed="64"/>
      </patternFill>
    </fill>
    <fill>
      <patternFill patternType="solid">
        <fgColor theme="4" tint="0.79998168889431442"/>
        <bgColor indexed="64"/>
      </patternFill>
    </fill>
    <fill>
      <patternFill patternType="solid">
        <fgColor rgb="FFFFA143"/>
        <bgColor indexed="64"/>
      </patternFill>
    </fill>
  </fills>
  <borders count="3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2">
    <xf numFmtId="0" fontId="0" fillId="0" borderId="0"/>
    <xf numFmtId="0" fontId="9" fillId="0" borderId="0"/>
  </cellStyleXfs>
  <cellXfs count="323">
    <xf numFmtId="0" fontId="0" fillId="0" borderId="0" xfId="0"/>
    <xf numFmtId="0" fontId="1" fillId="0" borderId="0" xfId="0" applyFont="1"/>
    <xf numFmtId="0" fontId="4" fillId="0" borderId="0" xfId="0" applyFont="1"/>
    <xf numFmtId="0" fontId="0" fillId="0" borderId="0" xfId="0" applyFill="1"/>
    <xf numFmtId="0" fontId="8" fillId="0" borderId="0" xfId="0" applyFont="1" applyFill="1"/>
    <xf numFmtId="0" fontId="3" fillId="0" borderId="0" xfId="0" applyFont="1" applyFill="1"/>
    <xf numFmtId="0" fontId="1" fillId="0" borderId="0" xfId="0" applyFont="1" applyFill="1"/>
    <xf numFmtId="0" fontId="7" fillId="0" borderId="0" xfId="0" applyFont="1" applyFill="1"/>
    <xf numFmtId="0" fontId="5" fillId="0" borderId="0" xfId="0" applyFont="1" applyFill="1"/>
    <xf numFmtId="0" fontId="0" fillId="0" borderId="0" xfId="0" applyFill="1"/>
    <xf numFmtId="0" fontId="0" fillId="7" borderId="0" xfId="0" applyFill="1"/>
    <xf numFmtId="0" fontId="0" fillId="11" borderId="0" xfId="0" applyFill="1"/>
    <xf numFmtId="0" fontId="5" fillId="11" borderId="0" xfId="0" applyFont="1" applyFill="1"/>
    <xf numFmtId="0" fontId="4" fillId="0" borderId="0" xfId="0" applyFont="1" applyFill="1" applyAlignment="1">
      <alignment horizontal="right"/>
    </xf>
    <xf numFmtId="0" fontId="0" fillId="4" borderId="7" xfId="0" applyFill="1" applyBorder="1"/>
    <xf numFmtId="0" fontId="0" fillId="4" borderId="2" xfId="0" applyFill="1" applyBorder="1"/>
    <xf numFmtId="0" fontId="3" fillId="4" borderId="7" xfId="0" applyFont="1" applyFill="1" applyBorder="1"/>
    <xf numFmtId="0" fontId="3" fillId="4" borderId="8" xfId="0" applyFont="1" applyFill="1" applyBorder="1"/>
    <xf numFmtId="0" fontId="0" fillId="4" borderId="9" xfId="0" applyFill="1" applyBorder="1"/>
    <xf numFmtId="0" fontId="9" fillId="4" borderId="9" xfId="0" applyFont="1" applyFill="1" applyBorder="1"/>
    <xf numFmtId="0" fontId="0" fillId="4" borderId="10" xfId="0" applyFill="1" applyBorder="1"/>
    <xf numFmtId="0" fontId="0" fillId="4" borderId="4" xfId="0" applyFill="1" applyBorder="1"/>
    <xf numFmtId="0" fontId="0" fillId="4" borderId="0" xfId="0" applyFill="1" applyBorder="1"/>
    <xf numFmtId="0" fontId="9" fillId="4" borderId="0" xfId="0" applyFont="1" applyFill="1" applyBorder="1"/>
    <xf numFmtId="0" fontId="0" fillId="4" borderId="11" xfId="0" applyFill="1" applyBorder="1"/>
    <xf numFmtId="0" fontId="0" fillId="4" borderId="12" xfId="0" applyFill="1" applyBorder="1"/>
    <xf numFmtId="0" fontId="0" fillId="4" borderId="13" xfId="0" applyFill="1" applyBorder="1"/>
    <xf numFmtId="0" fontId="3" fillId="6" borderId="8" xfId="0" applyFont="1" applyFill="1" applyBorder="1"/>
    <xf numFmtId="0" fontId="0" fillId="6" borderId="9" xfId="0" applyFill="1" applyBorder="1"/>
    <xf numFmtId="0" fontId="0" fillId="6" borderId="10" xfId="0" applyFill="1" applyBorder="1"/>
    <xf numFmtId="0" fontId="3" fillId="6" borderId="4" xfId="0" applyFont="1" applyFill="1" applyBorder="1"/>
    <xf numFmtId="0" fontId="0" fillId="6" borderId="0" xfId="0" applyFill="1" applyBorder="1"/>
    <xf numFmtId="0" fontId="0" fillId="6" borderId="11" xfId="0" applyFill="1" applyBorder="1"/>
    <xf numFmtId="0" fontId="0" fillId="6" borderId="12" xfId="0" applyFill="1" applyBorder="1"/>
    <xf numFmtId="0" fontId="0" fillId="6" borderId="13" xfId="0" applyFill="1" applyBorder="1"/>
    <xf numFmtId="0" fontId="9" fillId="6" borderId="9" xfId="0" applyFont="1" applyFill="1" applyBorder="1"/>
    <xf numFmtId="0" fontId="9" fillId="6" borderId="0" xfId="0" applyFont="1" applyFill="1" applyBorder="1"/>
    <xf numFmtId="0" fontId="0" fillId="6" borderId="4" xfId="0" applyFill="1" applyBorder="1"/>
    <xf numFmtId="0" fontId="3" fillId="4" borderId="4" xfId="0" applyFont="1" applyFill="1" applyBorder="1"/>
    <xf numFmtId="0" fontId="0" fillId="4" borderId="14" xfId="0" applyFill="1" applyBorder="1"/>
    <xf numFmtId="0" fontId="0" fillId="4" borderId="15" xfId="0" applyFill="1" applyBorder="1"/>
    <xf numFmtId="0" fontId="0" fillId="6" borderId="14" xfId="0" applyFill="1" applyBorder="1"/>
    <xf numFmtId="0" fontId="0" fillId="6" borderId="15" xfId="0" applyFill="1" applyBorder="1"/>
    <xf numFmtId="0" fontId="9" fillId="6" borderId="14" xfId="0" applyFont="1" applyFill="1" applyBorder="1"/>
    <xf numFmtId="0" fontId="9" fillId="4" borderId="14" xfId="0" applyFont="1" applyFill="1" applyBorder="1"/>
    <xf numFmtId="0" fontId="9" fillId="4" borderId="15" xfId="0" applyFont="1" applyFill="1" applyBorder="1"/>
    <xf numFmtId="0" fontId="0" fillId="4" borderId="16" xfId="0" applyFill="1" applyBorder="1"/>
    <xf numFmtId="0" fontId="0" fillId="6" borderId="16" xfId="0" applyFill="1" applyBorder="1"/>
    <xf numFmtId="0" fontId="9" fillId="6" borderId="15" xfId="0" applyFont="1" applyFill="1" applyBorder="1"/>
    <xf numFmtId="0" fontId="9" fillId="0" borderId="0" xfId="0" applyFont="1"/>
    <xf numFmtId="0" fontId="13" fillId="0" borderId="0" xfId="0" applyFont="1"/>
    <xf numFmtId="0" fontId="0" fillId="14" borderId="13" xfId="0" applyFill="1" applyBorder="1" applyProtection="1">
      <protection locked="0"/>
    </xf>
    <xf numFmtId="0" fontId="0" fillId="14" borderId="3" xfId="0" applyFill="1" applyBorder="1" applyProtection="1">
      <protection locked="0"/>
    </xf>
    <xf numFmtId="0" fontId="0" fillId="11" borderId="15" xfId="0" applyFill="1" applyBorder="1"/>
    <xf numFmtId="0" fontId="0" fillId="10" borderId="15" xfId="0" applyFill="1" applyBorder="1"/>
    <xf numFmtId="0" fontId="9" fillId="10" borderId="15" xfId="0" applyFont="1" applyFill="1" applyBorder="1"/>
    <xf numFmtId="0" fontId="9" fillId="11" borderId="15" xfId="0" applyFont="1" applyFill="1" applyBorder="1"/>
    <xf numFmtId="0" fontId="9" fillId="11" borderId="14" xfId="0" applyFont="1" applyFill="1" applyBorder="1"/>
    <xf numFmtId="0" fontId="5" fillId="4" borderId="16" xfId="0" applyFont="1" applyFill="1" applyBorder="1" applyAlignment="1">
      <alignment horizontal="right"/>
    </xf>
    <xf numFmtId="0" fontId="5" fillId="6" borderId="16" xfId="0" applyFont="1" applyFill="1" applyBorder="1" applyAlignment="1">
      <alignment horizontal="right"/>
    </xf>
    <xf numFmtId="0" fontId="5" fillId="4" borderId="0" xfId="0" applyFont="1" applyFill="1" applyBorder="1" applyAlignment="1">
      <alignment horizontal="right"/>
    </xf>
    <xf numFmtId="0" fontId="5" fillId="6" borderId="13" xfId="0" applyFont="1" applyFill="1" applyBorder="1" applyAlignment="1">
      <alignment horizontal="right"/>
    </xf>
    <xf numFmtId="0" fontId="3" fillId="11" borderId="8" xfId="0" applyFont="1" applyFill="1" applyBorder="1"/>
    <xf numFmtId="0" fontId="0" fillId="11" borderId="9" xfId="0" applyFill="1" applyBorder="1"/>
    <xf numFmtId="0" fontId="0" fillId="11" borderId="14" xfId="0" applyFill="1" applyBorder="1"/>
    <xf numFmtId="0" fontId="0" fillId="11" borderId="10" xfId="0" applyFill="1" applyBorder="1"/>
    <xf numFmtId="0" fontId="0" fillId="11" borderId="4" xfId="0" applyFill="1" applyBorder="1"/>
    <xf numFmtId="0" fontId="0" fillId="11" borderId="0" xfId="0" applyFill="1" applyBorder="1"/>
    <xf numFmtId="0" fontId="0" fillId="11" borderId="11" xfId="0" applyFill="1" applyBorder="1"/>
    <xf numFmtId="0" fontId="0" fillId="11" borderId="12" xfId="0" applyFill="1" applyBorder="1"/>
    <xf numFmtId="0" fontId="0" fillId="11" borderId="13" xfId="0" applyFill="1" applyBorder="1"/>
    <xf numFmtId="0" fontId="0" fillId="11" borderId="16" xfId="0" applyFill="1" applyBorder="1"/>
    <xf numFmtId="0" fontId="5" fillId="11" borderId="13" xfId="0" applyFont="1" applyFill="1" applyBorder="1" applyAlignment="1">
      <alignment horizontal="right"/>
    </xf>
    <xf numFmtId="0" fontId="5" fillId="11" borderId="16" xfId="0" applyFont="1" applyFill="1" applyBorder="1" applyAlignment="1">
      <alignment horizontal="right"/>
    </xf>
    <xf numFmtId="0" fontId="3" fillId="10" borderId="8" xfId="0" applyFont="1" applyFill="1" applyBorder="1"/>
    <xf numFmtId="0" fontId="0" fillId="10" borderId="9" xfId="0" applyFill="1" applyBorder="1"/>
    <xf numFmtId="0" fontId="0" fillId="10" borderId="14" xfId="0" applyFill="1" applyBorder="1"/>
    <xf numFmtId="0" fontId="9" fillId="10" borderId="14" xfId="0" applyFont="1" applyFill="1" applyBorder="1"/>
    <xf numFmtId="0" fontId="0" fillId="10" borderId="10" xfId="0" applyFill="1" applyBorder="1"/>
    <xf numFmtId="0" fontId="0" fillId="10" borderId="4" xfId="0" applyFill="1" applyBorder="1"/>
    <xf numFmtId="0" fontId="0" fillId="10" borderId="0" xfId="0" applyFill="1" applyBorder="1"/>
    <xf numFmtId="0" fontId="0" fillId="10" borderId="11" xfId="0" applyFill="1" applyBorder="1"/>
    <xf numFmtId="0" fontId="0" fillId="10" borderId="12" xfId="0" applyFill="1" applyBorder="1"/>
    <xf numFmtId="0" fontId="0" fillId="10" borderId="13" xfId="0" applyFill="1" applyBorder="1"/>
    <xf numFmtId="0" fontId="0" fillId="10" borderId="16" xfId="0" applyFill="1" applyBorder="1"/>
    <xf numFmtId="0" fontId="5" fillId="10" borderId="13" xfId="0" applyFont="1" applyFill="1" applyBorder="1" applyAlignment="1">
      <alignment horizontal="right"/>
    </xf>
    <xf numFmtId="0" fontId="5" fillId="10" borderId="16" xfId="0" applyFont="1" applyFill="1" applyBorder="1" applyAlignment="1">
      <alignment horizontal="right"/>
    </xf>
    <xf numFmtId="0" fontId="3" fillId="10" borderId="4" xfId="0" applyFont="1" applyFill="1" applyBorder="1"/>
    <xf numFmtId="0" fontId="9" fillId="0" borderId="0" xfId="0" applyFont="1" applyAlignment="1"/>
    <xf numFmtId="0" fontId="0" fillId="0" borderId="0" xfId="0" applyAlignment="1"/>
    <xf numFmtId="0" fontId="9" fillId="0" borderId="0" xfId="0" applyFont="1" applyFill="1" applyBorder="1"/>
    <xf numFmtId="0" fontId="9" fillId="7" borderId="0" xfId="0" applyFont="1" applyFill="1" applyBorder="1"/>
    <xf numFmtId="0" fontId="9" fillId="3" borderId="0" xfId="0" applyFont="1" applyFill="1"/>
    <xf numFmtId="0" fontId="9" fillId="11" borderId="4" xfId="0" applyFont="1" applyFill="1" applyBorder="1"/>
    <xf numFmtId="0" fontId="9" fillId="5" borderId="0" xfId="0" applyFont="1" applyFill="1"/>
    <xf numFmtId="0" fontId="3" fillId="15" borderId="1" xfId="0" applyFont="1" applyFill="1" applyBorder="1" applyAlignment="1">
      <alignment horizontal="right"/>
    </xf>
    <xf numFmtId="0" fontId="17" fillId="8" borderId="2" xfId="0" applyFont="1" applyFill="1" applyBorder="1" applyAlignment="1">
      <alignment horizontal="center"/>
    </xf>
    <xf numFmtId="0" fontId="0" fillId="0" borderId="0" xfId="0" applyFill="1" applyBorder="1"/>
    <xf numFmtId="0" fontId="3" fillId="0" borderId="0" xfId="0" applyFont="1" applyFill="1" applyBorder="1" applyAlignment="1">
      <alignment horizontal="center"/>
    </xf>
    <xf numFmtId="0" fontId="17" fillId="8" borderId="2" xfId="0" applyFont="1" applyFill="1" applyBorder="1" applyAlignment="1">
      <alignment horizontal="center"/>
    </xf>
    <xf numFmtId="0" fontId="3" fillId="0" borderId="0" xfId="0" applyFont="1" applyAlignment="1">
      <alignment horizontal="center"/>
    </xf>
    <xf numFmtId="49" fontId="11" fillId="0" borderId="0" xfId="0" applyNumberFormat="1" applyFont="1" applyFill="1" applyBorder="1" applyAlignment="1" applyProtection="1">
      <alignment horizontal="center"/>
      <protection locked="0"/>
    </xf>
    <xf numFmtId="0" fontId="0" fillId="0" borderId="0" xfId="0" applyFill="1" applyBorder="1" applyProtection="1">
      <protection locked="0"/>
    </xf>
    <xf numFmtId="0" fontId="17" fillId="0" borderId="0" xfId="0" applyFont="1" applyFill="1" applyBorder="1" applyAlignment="1">
      <alignment horizontal="center"/>
    </xf>
    <xf numFmtId="0" fontId="0" fillId="0" borderId="0" xfId="0" applyFill="1" applyBorder="1" applyAlignment="1">
      <alignment horizontal="left"/>
    </xf>
    <xf numFmtId="0" fontId="0" fillId="0" borderId="0" xfId="0" applyFill="1" applyBorder="1" applyAlignment="1">
      <alignment horizontal="left" wrapText="1"/>
    </xf>
    <xf numFmtId="0" fontId="19" fillId="9" borderId="1" xfId="0" applyFont="1" applyFill="1" applyBorder="1" applyAlignment="1">
      <alignment horizontal="center"/>
    </xf>
    <xf numFmtId="0" fontId="3" fillId="13" borderId="1" xfId="0" applyFont="1" applyFill="1" applyBorder="1" applyAlignment="1">
      <alignment horizontal="center"/>
    </xf>
    <xf numFmtId="0" fontId="17" fillId="21" borderId="2" xfId="0" applyFont="1" applyFill="1" applyBorder="1" applyAlignment="1">
      <alignment horizontal="center"/>
    </xf>
    <xf numFmtId="16" fontId="9" fillId="22" borderId="1" xfId="0" quotePrefix="1" applyNumberFormat="1" applyFont="1" applyFill="1" applyBorder="1" applyAlignment="1">
      <alignment horizontal="center"/>
    </xf>
    <xf numFmtId="0" fontId="9" fillId="22" borderId="1" xfId="0" applyFont="1" applyFill="1" applyBorder="1" applyAlignment="1">
      <alignment horizontal="center"/>
    </xf>
    <xf numFmtId="49" fontId="9" fillId="7" borderId="10" xfId="0" applyNumberFormat="1" applyFont="1" applyFill="1" applyBorder="1" applyAlignment="1">
      <alignment horizontal="center"/>
    </xf>
    <xf numFmtId="0" fontId="0" fillId="7" borderId="6" xfId="0" applyFill="1" applyBorder="1" applyAlignment="1">
      <alignment horizontal="left"/>
    </xf>
    <xf numFmtId="0" fontId="0" fillId="7" borderId="7" xfId="0" applyFill="1" applyBorder="1" applyAlignment="1">
      <alignment horizontal="left"/>
    </xf>
    <xf numFmtId="0" fontId="0" fillId="7" borderId="2" xfId="0" applyFill="1" applyBorder="1" applyAlignment="1">
      <alignment horizontal="left"/>
    </xf>
    <xf numFmtId="49" fontId="9" fillId="7" borderId="2" xfId="0" applyNumberFormat="1" applyFont="1" applyFill="1" applyBorder="1" applyAlignment="1">
      <alignment horizontal="center"/>
    </xf>
    <xf numFmtId="49" fontId="9" fillId="7" borderId="11" xfId="0" applyNumberFormat="1" applyFont="1" applyFill="1" applyBorder="1" applyAlignment="1">
      <alignment horizontal="center"/>
    </xf>
    <xf numFmtId="49" fontId="9" fillId="7" borderId="3" xfId="0" applyNumberFormat="1" applyFont="1" applyFill="1" applyBorder="1" applyAlignment="1">
      <alignment horizontal="center"/>
    </xf>
    <xf numFmtId="0" fontId="9" fillId="22" borderId="1" xfId="0" quotePrefix="1" applyFont="1" applyFill="1" applyBorder="1" applyAlignment="1">
      <alignment horizontal="center"/>
    </xf>
    <xf numFmtId="0" fontId="3" fillId="9" borderId="1" xfId="0" applyFont="1" applyFill="1" applyBorder="1" applyAlignment="1"/>
    <xf numFmtId="0" fontId="3" fillId="9" borderId="1" xfId="0" applyFont="1" applyFill="1" applyBorder="1"/>
    <xf numFmtId="0" fontId="5" fillId="19" borderId="8" xfId="0" applyFont="1" applyFill="1" applyBorder="1"/>
    <xf numFmtId="0" fontId="5" fillId="19" borderId="10" xfId="0" applyFont="1" applyFill="1" applyBorder="1"/>
    <xf numFmtId="0" fontId="9" fillId="3" borderId="17" xfId="0" applyFont="1" applyFill="1" applyBorder="1"/>
    <xf numFmtId="0" fontId="9" fillId="5" borderId="17" xfId="0" applyFont="1" applyFill="1" applyBorder="1"/>
    <xf numFmtId="0" fontId="9" fillId="3" borderId="18" xfId="0" applyFont="1" applyFill="1" applyBorder="1"/>
    <xf numFmtId="0" fontId="9" fillId="3" borderId="19" xfId="0" applyFont="1" applyFill="1" applyBorder="1"/>
    <xf numFmtId="0" fontId="9" fillId="3" borderId="20" xfId="0" applyFont="1" applyFill="1" applyBorder="1"/>
    <xf numFmtId="0" fontId="9" fillId="3" borderId="21" xfId="0" applyFont="1" applyFill="1" applyBorder="1"/>
    <xf numFmtId="0" fontId="9" fillId="3" borderId="22" xfId="0" applyFont="1" applyFill="1" applyBorder="1"/>
    <xf numFmtId="0" fontId="9" fillId="3" borderId="23" xfId="0" applyFont="1" applyFill="1" applyBorder="1"/>
    <xf numFmtId="0" fontId="9" fillId="3" borderId="24" xfId="0" applyFont="1" applyFill="1" applyBorder="1"/>
    <xf numFmtId="0" fontId="9" fillId="3" borderId="25" xfId="0" applyFont="1" applyFill="1" applyBorder="1"/>
    <xf numFmtId="0" fontId="5" fillId="20" borderId="4" xfId="0" applyFont="1" applyFill="1" applyBorder="1" applyAlignment="1">
      <alignment horizontal="center"/>
    </xf>
    <xf numFmtId="0" fontId="5" fillId="20" borderId="0" xfId="0" applyFont="1" applyFill="1" applyBorder="1" applyAlignment="1">
      <alignment horizontal="center"/>
    </xf>
    <xf numFmtId="0" fontId="5" fillId="20" borderId="11" xfId="0" applyFont="1" applyFill="1" applyBorder="1" applyAlignment="1">
      <alignment horizontal="center"/>
    </xf>
    <xf numFmtId="0" fontId="16" fillId="0" borderId="0" xfId="1" applyFont="1"/>
    <xf numFmtId="0" fontId="9" fillId="0" borderId="0" xfId="1" applyFont="1"/>
    <xf numFmtId="0" fontId="23" fillId="0" borderId="0" xfId="0" applyFont="1"/>
    <xf numFmtId="0" fontId="25" fillId="0" borderId="0" xfId="0" applyFont="1"/>
    <xf numFmtId="0" fontId="21" fillId="0" borderId="0" xfId="0" applyFont="1"/>
    <xf numFmtId="0" fontId="27" fillId="0" borderId="0" xfId="1" applyFont="1"/>
    <xf numFmtId="0" fontId="9" fillId="0" borderId="0" xfId="1" applyFont="1" applyAlignment="1">
      <alignment horizontal="left" wrapText="1"/>
    </xf>
    <xf numFmtId="0" fontId="9" fillId="0" borderId="0" xfId="1" applyFont="1" applyAlignment="1">
      <alignment horizontal="left"/>
    </xf>
    <xf numFmtId="0" fontId="9" fillId="0" borderId="0" xfId="0" quotePrefix="1" applyFont="1" applyFill="1" applyBorder="1" applyAlignment="1" applyProtection="1"/>
    <xf numFmtId="0" fontId="9" fillId="0" borderId="0" xfId="0" applyFont="1" applyFill="1" applyBorder="1" applyAlignment="1" applyProtection="1"/>
    <xf numFmtId="0" fontId="29" fillId="0" borderId="0" xfId="1" applyFont="1"/>
    <xf numFmtId="0" fontId="9" fillId="0" borderId="0" xfId="1" applyFont="1" applyAlignment="1">
      <alignment horizontal="right"/>
    </xf>
    <xf numFmtId="0" fontId="29" fillId="0" borderId="0" xfId="1" applyFont="1" applyBorder="1"/>
    <xf numFmtId="0" fontId="9" fillId="0" borderId="17" xfId="0" applyFont="1" applyBorder="1"/>
    <xf numFmtId="0" fontId="9" fillId="0" borderId="0" xfId="0" applyNumberFormat="1" applyFont="1"/>
    <xf numFmtId="0" fontId="30" fillId="0" borderId="0" xfId="1" applyFont="1" applyAlignment="1">
      <alignment horizontal="center"/>
    </xf>
    <xf numFmtId="0" fontId="31" fillId="0" borderId="0" xfId="0" applyFont="1"/>
    <xf numFmtId="0" fontId="32" fillId="0" borderId="0" xfId="1" applyFont="1"/>
    <xf numFmtId="0" fontId="33" fillId="0" borderId="0" xfId="1" applyFont="1" applyAlignment="1">
      <alignment horizontal="center"/>
    </xf>
    <xf numFmtId="0" fontId="34" fillId="0" borderId="0" xfId="1" applyFont="1"/>
    <xf numFmtId="0" fontId="35" fillId="0" borderId="0" xfId="1" applyFont="1" applyAlignment="1">
      <alignment horizontal="center"/>
    </xf>
    <xf numFmtId="0" fontId="36" fillId="0" borderId="0" xfId="1" applyFont="1"/>
    <xf numFmtId="0" fontId="9" fillId="24" borderId="17" xfId="0" applyFont="1" applyFill="1" applyBorder="1"/>
    <xf numFmtId="0" fontId="37" fillId="0" borderId="0" xfId="0" applyFont="1"/>
    <xf numFmtId="0" fontId="38" fillId="0" borderId="0" xfId="0" applyFont="1"/>
    <xf numFmtId="0" fontId="9" fillId="0" borderId="0" xfId="1" applyFont="1" applyFill="1" applyAlignment="1">
      <alignment horizontal="right"/>
    </xf>
    <xf numFmtId="0" fontId="22" fillId="0" borderId="0" xfId="0" applyFont="1"/>
    <xf numFmtId="0" fontId="39" fillId="0" borderId="0" xfId="1" applyFont="1" applyAlignment="1"/>
    <xf numFmtId="0" fontId="42" fillId="0" borderId="0" xfId="0" applyFont="1"/>
    <xf numFmtId="0" fontId="9" fillId="0" borderId="0" xfId="0" applyFont="1" applyFill="1"/>
    <xf numFmtId="0" fontId="9" fillId="0" borderId="0" xfId="1" applyFont="1" applyFill="1"/>
    <xf numFmtId="0" fontId="29" fillId="0" borderId="0" xfId="1" applyFont="1" applyFill="1"/>
    <xf numFmtId="0" fontId="43" fillId="0" borderId="0" xfId="1" applyFont="1"/>
    <xf numFmtId="0" fontId="15" fillId="0" borderId="0" xfId="0" applyFont="1"/>
    <xf numFmtId="0" fontId="3" fillId="0" borderId="0" xfId="0" applyFont="1"/>
    <xf numFmtId="0" fontId="0" fillId="0" borderId="17" xfId="0" applyBorder="1"/>
    <xf numFmtId="0" fontId="9" fillId="0" borderId="17" xfId="0" applyNumberFormat="1" applyFont="1" applyBorder="1"/>
    <xf numFmtId="0" fontId="44" fillId="23" borderId="17" xfId="1" applyFont="1" applyFill="1" applyBorder="1"/>
    <xf numFmtId="0" fontId="9" fillId="0" borderId="17" xfId="0" applyFont="1" applyBorder="1" applyAlignment="1">
      <alignment horizontal="center"/>
    </xf>
    <xf numFmtId="0" fontId="9" fillId="0" borderId="0" xfId="0" applyFont="1" applyAlignment="1">
      <alignment horizontal="right"/>
    </xf>
    <xf numFmtId="0" fontId="9" fillId="0" borderId="17" xfId="0" quotePrefix="1" applyFont="1" applyFill="1" applyBorder="1" applyAlignment="1" applyProtection="1"/>
    <xf numFmtId="0" fontId="9" fillId="0" borderId="17" xfId="0" applyFont="1" applyFill="1" applyBorder="1" applyAlignment="1" applyProtection="1"/>
    <xf numFmtId="0" fontId="5" fillId="0" borderId="17" xfId="0" applyFont="1" applyFill="1" applyBorder="1" applyAlignment="1">
      <alignment horizontal="center"/>
    </xf>
    <xf numFmtId="0" fontId="15" fillId="0" borderId="17" xfId="0" applyFont="1" applyBorder="1" applyAlignment="1">
      <alignment horizontal="center"/>
    </xf>
    <xf numFmtId="0" fontId="0" fillId="14" borderId="0" xfId="0" applyFill="1" applyBorder="1" applyProtection="1"/>
    <xf numFmtId="0" fontId="9" fillId="0" borderId="0" xfId="0" applyFont="1" applyFill="1" applyBorder="1" applyAlignment="1">
      <alignment horizontal="right"/>
    </xf>
    <xf numFmtId="0" fontId="0" fillId="0" borderId="0" xfId="0" applyAlignment="1">
      <alignment horizontal="center"/>
    </xf>
    <xf numFmtId="0" fontId="9" fillId="0" borderId="0" xfId="1" applyFont="1" applyFill="1"/>
    <xf numFmtId="0" fontId="9" fillId="25" borderId="5" xfId="1" applyFont="1" applyFill="1" applyBorder="1"/>
    <xf numFmtId="0" fontId="9" fillId="15" borderId="5" xfId="1" applyFont="1" applyFill="1" applyBorder="1"/>
    <xf numFmtId="0" fontId="45" fillId="0" borderId="0" xfId="1" applyFont="1" applyFill="1" applyAlignment="1">
      <alignment vertical="center"/>
    </xf>
    <xf numFmtId="0" fontId="16" fillId="0" borderId="0" xfId="0" applyFont="1"/>
    <xf numFmtId="0" fontId="9" fillId="26" borderId="5" xfId="0" applyFont="1" applyFill="1" applyBorder="1"/>
    <xf numFmtId="0" fontId="9" fillId="7" borderId="6" xfId="0" applyFont="1" applyFill="1" applyBorder="1" applyAlignment="1">
      <alignment horizontal="left"/>
    </xf>
    <xf numFmtId="0" fontId="9" fillId="7" borderId="7" xfId="0" applyFont="1" applyFill="1" applyBorder="1" applyAlignment="1">
      <alignment horizontal="left"/>
    </xf>
    <xf numFmtId="0" fontId="9" fillId="7" borderId="2" xfId="0" applyFont="1" applyFill="1" applyBorder="1" applyAlignment="1">
      <alignment horizontal="left"/>
    </xf>
    <xf numFmtId="0" fontId="3" fillId="0" borderId="0" xfId="0" applyFont="1" applyFill="1" applyBorder="1" applyAlignment="1">
      <alignment horizontal="center"/>
    </xf>
    <xf numFmtId="0" fontId="3" fillId="7" borderId="7" xfId="0" applyFont="1" applyFill="1" applyBorder="1" applyAlignment="1">
      <alignment horizontal="center"/>
    </xf>
    <xf numFmtId="0" fontId="3" fillId="7" borderId="2" xfId="0" applyFont="1" applyFill="1" applyBorder="1" applyAlignment="1">
      <alignment horizontal="center"/>
    </xf>
    <xf numFmtId="0" fontId="0" fillId="7" borderId="6" xfId="0" applyFill="1" applyBorder="1" applyAlignment="1">
      <alignment horizontal="left" wrapText="1"/>
    </xf>
    <xf numFmtId="0" fontId="0" fillId="7" borderId="7" xfId="0" applyFill="1" applyBorder="1" applyAlignment="1">
      <alignment horizontal="left" wrapText="1"/>
    </xf>
    <xf numFmtId="0" fontId="0" fillId="7" borderId="2" xfId="0" applyFill="1" applyBorder="1" applyAlignment="1">
      <alignment horizontal="left" wrapText="1"/>
    </xf>
    <xf numFmtId="0" fontId="17" fillId="8" borderId="6" xfId="0" applyFont="1" applyFill="1" applyBorder="1" applyAlignment="1">
      <alignment horizontal="center"/>
    </xf>
    <xf numFmtId="0" fontId="17" fillId="8" borderId="7" xfId="0" applyFont="1" applyFill="1" applyBorder="1" applyAlignment="1">
      <alignment horizontal="center"/>
    </xf>
    <xf numFmtId="0" fontId="17" fillId="8" borderId="2" xfId="0" applyFont="1" applyFill="1" applyBorder="1" applyAlignment="1">
      <alignment horizontal="center"/>
    </xf>
    <xf numFmtId="0" fontId="3" fillId="4" borderId="6" xfId="0" applyFont="1" applyFill="1" applyBorder="1" applyAlignment="1">
      <alignment horizontal="center"/>
    </xf>
    <xf numFmtId="0" fontId="3" fillId="4" borderId="7" xfId="0" applyFont="1" applyFill="1" applyBorder="1" applyAlignment="1">
      <alignment horizontal="center"/>
    </xf>
    <xf numFmtId="0" fontId="3" fillId="4" borderId="2" xfId="0" applyFont="1" applyFill="1" applyBorder="1" applyAlignment="1">
      <alignment horizontal="center"/>
    </xf>
    <xf numFmtId="49" fontId="11" fillId="12" borderId="6" xfId="0" applyNumberFormat="1" applyFont="1" applyFill="1" applyBorder="1" applyAlignment="1" applyProtection="1">
      <alignment horizontal="center"/>
      <protection locked="0"/>
    </xf>
    <xf numFmtId="49" fontId="11" fillId="12" borderId="7" xfId="0" applyNumberFormat="1" applyFont="1" applyFill="1" applyBorder="1" applyAlignment="1" applyProtection="1">
      <alignment horizontal="center"/>
      <protection locked="0"/>
    </xf>
    <xf numFmtId="49" fontId="11" fillId="12" borderId="2" xfId="0" applyNumberFormat="1" applyFont="1" applyFill="1" applyBorder="1" applyAlignment="1" applyProtection="1">
      <alignment horizontal="center"/>
      <protection locked="0"/>
    </xf>
    <xf numFmtId="0" fontId="3" fillId="8" borderId="6" xfId="0" applyFont="1" applyFill="1" applyBorder="1" applyAlignment="1">
      <alignment horizontal="center"/>
    </xf>
    <xf numFmtId="0" fontId="3" fillId="8" borderId="7" xfId="0" applyFont="1" applyFill="1" applyBorder="1" applyAlignment="1">
      <alignment horizontal="center"/>
    </xf>
    <xf numFmtId="0" fontId="3" fillId="8" borderId="2" xfId="0" applyFont="1" applyFill="1" applyBorder="1" applyAlignment="1">
      <alignment horizontal="center"/>
    </xf>
    <xf numFmtId="0" fontId="3" fillId="7" borderId="6" xfId="0" applyFont="1" applyFill="1" applyBorder="1" applyAlignment="1">
      <alignment horizontal="center"/>
    </xf>
    <xf numFmtId="0" fontId="9" fillId="0" borderId="8" xfId="0" applyFont="1"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17" fillId="21" borderId="6" xfId="0" applyFont="1" applyFill="1" applyBorder="1" applyAlignment="1">
      <alignment horizontal="center"/>
    </xf>
    <xf numFmtId="0" fontId="17" fillId="21" borderId="7" xfId="0" applyFont="1" applyFill="1" applyBorder="1" applyAlignment="1">
      <alignment horizontal="center"/>
    </xf>
    <xf numFmtId="0" fontId="17" fillId="21" borderId="2" xfId="0" applyFont="1" applyFill="1" applyBorder="1" applyAlignment="1">
      <alignment horizontal="center"/>
    </xf>
    <xf numFmtId="0" fontId="9" fillId="22" borderId="27" xfId="0" applyFont="1" applyFill="1" applyBorder="1" applyAlignment="1">
      <alignment horizontal="left"/>
    </xf>
    <xf numFmtId="0" fontId="9" fillId="22" borderId="26" xfId="0" applyFont="1" applyFill="1" applyBorder="1" applyAlignment="1">
      <alignment horizontal="left"/>
    </xf>
    <xf numFmtId="0" fontId="9" fillId="22" borderId="28" xfId="0" applyFont="1" applyFill="1" applyBorder="1" applyAlignment="1">
      <alignment horizontal="left"/>
    </xf>
    <xf numFmtId="0" fontId="9" fillId="22" borderId="21" xfId="0" applyFont="1" applyFill="1" applyBorder="1" applyAlignment="1">
      <alignment horizontal="left"/>
    </xf>
    <xf numFmtId="0" fontId="9" fillId="22" borderId="17" xfId="0" applyFont="1" applyFill="1" applyBorder="1" applyAlignment="1">
      <alignment horizontal="left"/>
    </xf>
    <xf numFmtId="0" fontId="9" fillId="22" borderId="22" xfId="0" applyFont="1" applyFill="1" applyBorder="1" applyAlignment="1">
      <alignment horizontal="left"/>
    </xf>
    <xf numFmtId="0" fontId="9" fillId="22" borderId="23" xfId="0" applyFont="1" applyFill="1" applyBorder="1" applyAlignment="1">
      <alignment horizontal="left"/>
    </xf>
    <xf numFmtId="0" fontId="9" fillId="22" borderId="24" xfId="0" applyFont="1" applyFill="1" applyBorder="1" applyAlignment="1">
      <alignment horizontal="left"/>
    </xf>
    <xf numFmtId="0" fontId="9" fillId="22" borderId="25" xfId="0" applyFont="1" applyFill="1" applyBorder="1" applyAlignment="1">
      <alignment horizontal="left"/>
    </xf>
    <xf numFmtId="0" fontId="9" fillId="22" borderId="6" xfId="0" applyFont="1" applyFill="1" applyBorder="1" applyAlignment="1">
      <alignment horizontal="center"/>
    </xf>
    <xf numFmtId="0" fontId="0" fillId="22" borderId="7" xfId="0" applyFill="1" applyBorder="1" applyAlignment="1">
      <alignment horizontal="center"/>
    </xf>
    <xf numFmtId="0" fontId="0" fillId="22" borderId="2" xfId="0" applyFill="1" applyBorder="1" applyAlignment="1">
      <alignment horizontal="center"/>
    </xf>
    <xf numFmtId="0" fontId="3" fillId="11" borderId="6" xfId="0" applyFont="1" applyFill="1" applyBorder="1" applyAlignment="1">
      <alignment horizontal="center"/>
    </xf>
    <xf numFmtId="0" fontId="3" fillId="11" borderId="7" xfId="0" applyFont="1" applyFill="1" applyBorder="1" applyAlignment="1">
      <alignment horizontal="center"/>
    </xf>
    <xf numFmtId="0" fontId="3" fillId="11" borderId="2" xfId="0" applyFont="1" applyFill="1" applyBorder="1" applyAlignment="1">
      <alignment horizontal="center"/>
    </xf>
    <xf numFmtId="0" fontId="11" fillId="12" borderId="6" xfId="0" applyFont="1" applyFill="1" applyBorder="1" applyAlignment="1">
      <alignment horizontal="center"/>
    </xf>
    <xf numFmtId="0" fontId="11" fillId="12" borderId="7" xfId="0" applyFont="1" applyFill="1" applyBorder="1" applyAlignment="1">
      <alignment horizontal="center"/>
    </xf>
    <xf numFmtId="0" fontId="11" fillId="12" borderId="2" xfId="0" applyFont="1" applyFill="1" applyBorder="1" applyAlignment="1">
      <alignment horizontal="center"/>
    </xf>
    <xf numFmtId="0" fontId="9" fillId="22" borderId="29" xfId="0" applyFont="1" applyFill="1" applyBorder="1" applyAlignment="1">
      <alignment horizontal="left"/>
    </xf>
    <xf numFmtId="0" fontId="9" fillId="22" borderId="32" xfId="0" applyFont="1" applyFill="1" applyBorder="1" applyAlignment="1">
      <alignment horizontal="left"/>
    </xf>
    <xf numFmtId="0" fontId="9" fillId="22" borderId="33" xfId="0" applyFont="1" applyFill="1" applyBorder="1" applyAlignment="1">
      <alignment horizontal="left"/>
    </xf>
    <xf numFmtId="0" fontId="9" fillId="22" borderId="30" xfId="0" applyFont="1" applyFill="1" applyBorder="1" applyAlignment="1">
      <alignment horizontal="left"/>
    </xf>
    <xf numFmtId="0" fontId="9" fillId="22" borderId="31" xfId="0" applyFont="1" applyFill="1" applyBorder="1" applyAlignment="1">
      <alignment horizontal="left"/>
    </xf>
    <xf numFmtId="0" fontId="9" fillId="22" borderId="5" xfId="0" applyFont="1" applyFill="1" applyBorder="1" applyAlignment="1">
      <alignment horizontal="left"/>
    </xf>
    <xf numFmtId="0" fontId="0" fillId="7" borderId="6" xfId="0" applyFill="1" applyBorder="1" applyAlignment="1">
      <alignment horizontal="left"/>
    </xf>
    <xf numFmtId="0" fontId="0" fillId="7" borderId="7" xfId="0" applyFill="1" applyBorder="1" applyAlignment="1">
      <alignment horizontal="left"/>
    </xf>
    <xf numFmtId="0" fontId="0" fillId="7" borderId="2" xfId="0" applyFill="1" applyBorder="1" applyAlignment="1">
      <alignment horizontal="left"/>
    </xf>
    <xf numFmtId="0" fontId="9" fillId="0" borderId="24" xfId="0" applyFont="1" applyFill="1" applyBorder="1" applyAlignment="1">
      <alignment horizontal="center"/>
    </xf>
    <xf numFmtId="0" fontId="9" fillId="0" borderId="17" xfId="0" applyFont="1" applyFill="1" applyBorder="1" applyAlignment="1">
      <alignment horizontal="center"/>
    </xf>
    <xf numFmtId="0" fontId="9" fillId="0" borderId="22" xfId="0" applyFont="1" applyFill="1" applyBorder="1" applyAlignment="1">
      <alignment horizontal="center"/>
    </xf>
    <xf numFmtId="0" fontId="9" fillId="0" borderId="25" xfId="0" applyFont="1" applyFill="1" applyBorder="1" applyAlignment="1">
      <alignment horizontal="center"/>
    </xf>
    <xf numFmtId="0" fontId="9" fillId="16" borderId="23" xfId="0" applyFont="1" applyFill="1" applyBorder="1" applyAlignment="1">
      <alignment horizontal="left"/>
    </xf>
    <xf numFmtId="0" fontId="9" fillId="16" borderId="24" xfId="0" applyFont="1" applyFill="1" applyBorder="1" applyAlignment="1">
      <alignment horizontal="left"/>
    </xf>
    <xf numFmtId="0" fontId="3" fillId="17" borderId="6" xfId="0" applyFont="1" applyFill="1" applyBorder="1" applyAlignment="1">
      <alignment horizontal="center"/>
    </xf>
    <xf numFmtId="0" fontId="3" fillId="17" borderId="7" xfId="0" applyFont="1" applyFill="1" applyBorder="1" applyAlignment="1">
      <alignment horizontal="center"/>
    </xf>
    <xf numFmtId="0" fontId="3" fillId="17" borderId="2" xfId="0" applyFont="1" applyFill="1" applyBorder="1" applyAlignment="1">
      <alignment horizontal="center"/>
    </xf>
    <xf numFmtId="0" fontId="0" fillId="16" borderId="18" xfId="0" applyFill="1" applyBorder="1" applyAlignment="1">
      <alignment horizontal="center"/>
    </xf>
    <xf numFmtId="0" fontId="0" fillId="16" borderId="19" xfId="0" applyFill="1" applyBorder="1" applyAlignment="1">
      <alignment horizontal="center"/>
    </xf>
    <xf numFmtId="0" fontId="3" fillId="16" borderId="19" xfId="0" applyFont="1" applyFill="1" applyBorder="1" applyAlignment="1">
      <alignment horizontal="center"/>
    </xf>
    <xf numFmtId="0" fontId="3" fillId="16" borderId="20" xfId="0" applyFont="1" applyFill="1" applyBorder="1" applyAlignment="1">
      <alignment horizontal="center"/>
    </xf>
    <xf numFmtId="0" fontId="9" fillId="13" borderId="21" xfId="0" applyFont="1" applyFill="1" applyBorder="1" applyAlignment="1">
      <alignment horizontal="left"/>
    </xf>
    <xf numFmtId="0" fontId="9" fillId="13" borderId="17" xfId="0" applyFont="1" applyFill="1" applyBorder="1" applyAlignment="1">
      <alignment horizontal="left"/>
    </xf>
    <xf numFmtId="0" fontId="9" fillId="13" borderId="22" xfId="0" applyFont="1" applyFill="1" applyBorder="1" applyAlignment="1">
      <alignment horizontal="left"/>
    </xf>
    <xf numFmtId="0" fontId="9" fillId="13" borderId="23" xfId="0" applyFont="1" applyFill="1" applyBorder="1" applyAlignment="1">
      <alignment horizontal="left"/>
    </xf>
    <xf numFmtId="0" fontId="9" fillId="13" borderId="24" xfId="0" applyFont="1" applyFill="1" applyBorder="1" applyAlignment="1">
      <alignment horizontal="left"/>
    </xf>
    <xf numFmtId="0" fontId="9" fillId="13" borderId="25" xfId="0" applyFont="1" applyFill="1" applyBorder="1" applyAlignment="1">
      <alignment horizontal="left"/>
    </xf>
    <xf numFmtId="0" fontId="9" fillId="16" borderId="21" xfId="0" applyFont="1" applyFill="1" applyBorder="1" applyAlignment="1">
      <alignment horizontal="left"/>
    </xf>
    <xf numFmtId="0" fontId="9" fillId="16" borderId="17" xfId="0" applyFont="1" applyFill="1" applyBorder="1" applyAlignment="1">
      <alignment horizontal="left"/>
    </xf>
    <xf numFmtId="0" fontId="5" fillId="19" borderId="4" xfId="0" applyFont="1" applyFill="1" applyBorder="1" applyAlignment="1">
      <alignment horizontal="left"/>
    </xf>
    <xf numFmtId="0" fontId="5" fillId="19" borderId="0" xfId="0" applyFont="1" applyFill="1" applyBorder="1" applyAlignment="1">
      <alignment horizontal="left"/>
    </xf>
    <xf numFmtId="0" fontId="5" fillId="19" borderId="12" xfId="0" applyFont="1" applyFill="1" applyBorder="1" applyAlignment="1">
      <alignment horizontal="left"/>
    </xf>
    <xf numFmtId="0" fontId="5" fillId="19" borderId="13" xfId="0" applyFont="1" applyFill="1" applyBorder="1" applyAlignment="1">
      <alignment horizontal="left"/>
    </xf>
    <xf numFmtId="0" fontId="5" fillId="19" borderId="35" xfId="0" applyFont="1" applyFill="1" applyBorder="1" applyAlignment="1">
      <alignment horizontal="center"/>
    </xf>
    <xf numFmtId="0" fontId="5" fillId="19" borderId="36" xfId="0" applyFont="1" applyFill="1" applyBorder="1" applyAlignment="1">
      <alignment horizontal="center"/>
    </xf>
    <xf numFmtId="0" fontId="1" fillId="0" borderId="0" xfId="0" applyFont="1" applyAlignment="1">
      <alignment horizontal="center" wrapText="1"/>
    </xf>
    <xf numFmtId="0" fontId="3" fillId="5" borderId="6" xfId="0" applyFont="1" applyFill="1" applyBorder="1" applyAlignment="1">
      <alignment horizontal="center"/>
    </xf>
    <xf numFmtId="0" fontId="3" fillId="5" borderId="7" xfId="0" applyFont="1" applyFill="1" applyBorder="1" applyAlignment="1">
      <alignment horizontal="center"/>
    </xf>
    <xf numFmtId="0" fontId="3" fillId="5" borderId="2" xfId="0" applyFont="1" applyFill="1" applyBorder="1" applyAlignment="1">
      <alignment horizontal="center"/>
    </xf>
    <xf numFmtId="0" fontId="3" fillId="5" borderId="6" xfId="0" applyFont="1" applyFill="1" applyBorder="1" applyAlignment="1">
      <alignment horizontal="right"/>
    </xf>
    <xf numFmtId="0" fontId="3" fillId="5" borderId="7" xfId="0" applyFont="1" applyFill="1" applyBorder="1" applyAlignment="1">
      <alignment horizontal="right"/>
    </xf>
    <xf numFmtId="0" fontId="3" fillId="5" borderId="2" xfId="0" applyFont="1" applyFill="1" applyBorder="1" applyAlignment="1">
      <alignment horizontal="right"/>
    </xf>
    <xf numFmtId="0" fontId="3" fillId="9" borderId="6" xfId="0" applyFont="1" applyFill="1" applyBorder="1" applyAlignment="1">
      <alignment horizontal="center"/>
    </xf>
    <xf numFmtId="0" fontId="3" fillId="9" borderId="7" xfId="0" applyFont="1" applyFill="1" applyBorder="1" applyAlignment="1">
      <alignment horizontal="center"/>
    </xf>
    <xf numFmtId="0" fontId="3" fillId="9" borderId="2" xfId="0" applyFont="1" applyFill="1" applyBorder="1" applyAlignment="1">
      <alignment horizontal="center"/>
    </xf>
    <xf numFmtId="0" fontId="9" fillId="2" borderId="18" xfId="0" applyFont="1" applyFill="1" applyBorder="1" applyAlignment="1">
      <alignment horizontal="left"/>
    </xf>
    <xf numFmtId="0" fontId="9" fillId="2" borderId="19" xfId="0" applyFont="1" applyFill="1" applyBorder="1" applyAlignment="1">
      <alignment horizontal="left"/>
    </xf>
    <xf numFmtId="0" fontId="9" fillId="2" borderId="20" xfId="0" applyFont="1" applyFill="1" applyBorder="1" applyAlignment="1">
      <alignment horizontal="left"/>
    </xf>
    <xf numFmtId="0" fontId="9" fillId="2" borderId="21" xfId="0" applyFont="1" applyFill="1" applyBorder="1" applyAlignment="1">
      <alignment horizontal="left"/>
    </xf>
    <xf numFmtId="0" fontId="9" fillId="2" borderId="17" xfId="0" applyFont="1" applyFill="1" applyBorder="1" applyAlignment="1">
      <alignment horizontal="left"/>
    </xf>
    <xf numFmtId="0" fontId="9" fillId="2" borderId="22" xfId="0" applyFont="1" applyFill="1" applyBorder="1" applyAlignment="1">
      <alignment horizontal="left"/>
    </xf>
    <xf numFmtId="0" fontId="9" fillId="2" borderId="23" xfId="0" applyFont="1" applyFill="1" applyBorder="1" applyAlignment="1">
      <alignment horizontal="left"/>
    </xf>
    <xf numFmtId="0" fontId="9" fillId="2" borderId="24" xfId="0" applyFont="1" applyFill="1" applyBorder="1" applyAlignment="1">
      <alignment horizontal="left"/>
    </xf>
    <xf numFmtId="0" fontId="9" fillId="2" borderId="25" xfId="0" applyFont="1" applyFill="1" applyBorder="1" applyAlignment="1">
      <alignment horizontal="left"/>
    </xf>
    <xf numFmtId="0" fontId="5" fillId="20" borderId="35" xfId="0" applyFont="1" applyFill="1" applyBorder="1" applyAlignment="1">
      <alignment horizontal="center"/>
    </xf>
    <xf numFmtId="0" fontId="5" fillId="20" borderId="34" xfId="0" applyFont="1" applyFill="1" applyBorder="1" applyAlignment="1">
      <alignment horizontal="center"/>
    </xf>
    <xf numFmtId="0" fontId="5" fillId="20" borderId="36" xfId="0" applyFont="1" applyFill="1" applyBorder="1" applyAlignment="1">
      <alignment horizontal="center"/>
    </xf>
    <xf numFmtId="0" fontId="5" fillId="20" borderId="8" xfId="0" applyFont="1" applyFill="1" applyBorder="1" applyAlignment="1">
      <alignment horizontal="center"/>
    </xf>
    <xf numFmtId="0" fontId="5" fillId="20" borderId="9" xfId="0" applyFont="1" applyFill="1" applyBorder="1" applyAlignment="1">
      <alignment horizontal="center"/>
    </xf>
    <xf numFmtId="0" fontId="5" fillId="20" borderId="10" xfId="0" applyFont="1" applyFill="1" applyBorder="1" applyAlignment="1">
      <alignment horizontal="center"/>
    </xf>
    <xf numFmtId="0" fontId="5" fillId="18" borderId="6" xfId="0" applyFont="1" applyFill="1" applyBorder="1" applyAlignment="1">
      <alignment horizontal="center"/>
    </xf>
    <xf numFmtId="0" fontId="5" fillId="18" borderId="2" xfId="0" applyFont="1" applyFill="1" applyBorder="1" applyAlignment="1">
      <alignment horizontal="center"/>
    </xf>
    <xf numFmtId="0" fontId="3" fillId="4" borderId="8" xfId="0" applyFont="1" applyFill="1" applyBorder="1" applyAlignment="1">
      <alignment horizontal="center"/>
    </xf>
    <xf numFmtId="0" fontId="3" fillId="4" borderId="9" xfId="0" applyFont="1" applyFill="1" applyBorder="1" applyAlignment="1">
      <alignment horizontal="center"/>
    </xf>
    <xf numFmtId="0" fontId="3" fillId="4" borderId="10" xfId="0" applyFont="1" applyFill="1" applyBorder="1" applyAlignment="1">
      <alignment horizontal="center"/>
    </xf>
    <xf numFmtId="0" fontId="3" fillId="13" borderId="6" xfId="0" applyFont="1" applyFill="1" applyBorder="1" applyAlignment="1">
      <alignment horizontal="center"/>
    </xf>
    <xf numFmtId="0" fontId="3" fillId="13" borderId="7" xfId="0" applyFont="1" applyFill="1" applyBorder="1" applyAlignment="1">
      <alignment horizontal="center"/>
    </xf>
    <xf numFmtId="0" fontId="3" fillId="13" borderId="2" xfId="0" applyFont="1" applyFill="1" applyBorder="1" applyAlignment="1">
      <alignment horizontal="center"/>
    </xf>
    <xf numFmtId="0" fontId="9" fillId="13" borderId="27" xfId="0" applyFont="1" applyFill="1" applyBorder="1" applyAlignment="1">
      <alignment horizontal="left"/>
    </xf>
    <xf numFmtId="0" fontId="9" fillId="13" borderId="26" xfId="0" applyFont="1" applyFill="1" applyBorder="1" applyAlignment="1">
      <alignment horizontal="left"/>
    </xf>
    <xf numFmtId="0" fontId="9" fillId="13" borderId="28" xfId="0" applyFont="1" applyFill="1" applyBorder="1" applyAlignment="1">
      <alignment horizontal="left"/>
    </xf>
    <xf numFmtId="0" fontId="9" fillId="0" borderId="0" xfId="1" applyFont="1" applyAlignment="1">
      <alignment horizontal="left" wrapText="1"/>
    </xf>
    <xf numFmtId="0" fontId="9" fillId="0" borderId="0" xfId="1" applyFont="1" applyAlignment="1">
      <alignment horizontal="left" vertical="center" wrapText="1"/>
    </xf>
    <xf numFmtId="0" fontId="9" fillId="26" borderId="30" xfId="0" applyFont="1" applyFill="1" applyBorder="1" applyAlignment="1">
      <alignment horizontal="center"/>
    </xf>
    <xf numFmtId="0" fontId="9" fillId="26" borderId="31" xfId="0" applyFont="1" applyFill="1" applyBorder="1" applyAlignment="1">
      <alignment horizontal="center"/>
    </xf>
    <xf numFmtId="0" fontId="9" fillId="25" borderId="30" xfId="1" applyFont="1" applyFill="1" applyBorder="1" applyAlignment="1">
      <alignment horizontal="center"/>
    </xf>
    <xf numFmtId="0" fontId="9" fillId="25" borderId="31" xfId="1" applyFont="1" applyFill="1" applyBorder="1" applyAlignment="1">
      <alignment horizontal="center"/>
    </xf>
    <xf numFmtId="0" fontId="9" fillId="15" borderId="30" xfId="1" applyFont="1" applyFill="1" applyBorder="1" applyAlignment="1">
      <alignment horizontal="center"/>
    </xf>
    <xf numFmtId="0" fontId="9" fillId="15" borderId="31" xfId="1" applyFont="1" applyFill="1" applyBorder="1" applyAlignment="1">
      <alignment horizontal="center"/>
    </xf>
    <xf numFmtId="0" fontId="21" fillId="0" borderId="0" xfId="0" applyFont="1" applyAlignment="1">
      <alignment horizontal="left" wrapText="1"/>
    </xf>
    <xf numFmtId="0" fontId="9" fillId="0" borderId="0" xfId="1" applyFont="1" applyFill="1"/>
    <xf numFmtId="0" fontId="5" fillId="7" borderId="0" xfId="0" applyFont="1" applyFill="1" applyAlignment="1">
      <alignment horizontal="center" wrapText="1"/>
    </xf>
    <xf numFmtId="0" fontId="9" fillId="0" borderId="17" xfId="0" applyFont="1" applyBorder="1" applyProtection="1">
      <protection locked="0"/>
    </xf>
    <xf numFmtId="0" fontId="9" fillId="0" borderId="17" xfId="1" applyFont="1" applyBorder="1" applyProtection="1">
      <protection locked="0"/>
    </xf>
  </cellXfs>
  <cellStyles count="2">
    <cellStyle name="Normal" xfId="0" builtinId="0"/>
    <cellStyle name="Normal 11" xfId="1"/>
  </cellStyles>
  <dxfs count="0"/>
  <tableStyles count="0" defaultTableStyle="TableStyleMedium9" defaultPivotStyle="PivotStyleLight16"/>
  <colors>
    <mruColors>
      <color rgb="FFFFA143"/>
      <color rgb="FFF7A25B"/>
      <color rgb="FFF7AB6D"/>
      <color rgb="FFFFFF99"/>
      <color rgb="FFFFFFCC"/>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59</xdr:row>
      <xdr:rowOff>0</xdr:rowOff>
    </xdr:from>
    <xdr:to>
      <xdr:col>5</xdr:col>
      <xdr:colOff>543896</xdr:colOff>
      <xdr:row>89</xdr:row>
      <xdr:rowOff>17318</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0" y="12160250"/>
          <a:ext cx="3693496" cy="4779818"/>
        </a:xfrm>
        <a:prstGeom prst="rect">
          <a:avLst/>
        </a:prstGeom>
        <a:ln>
          <a:solidFill>
            <a:schemeClr val="tx1"/>
          </a:solidFill>
        </a:ln>
      </xdr:spPr>
    </xdr:pic>
    <xdr:clientData/>
  </xdr:twoCellAnchor>
  <xdr:twoCellAnchor editAs="oneCell">
    <xdr:from>
      <xdr:col>0</xdr:col>
      <xdr:colOff>581025</xdr:colOff>
      <xdr:row>93</xdr:row>
      <xdr:rowOff>0</xdr:rowOff>
    </xdr:from>
    <xdr:to>
      <xdr:col>8</xdr:col>
      <xdr:colOff>92471</xdr:colOff>
      <xdr:row>135</xdr:row>
      <xdr:rowOff>19634</xdr:rowOff>
    </xdr:to>
    <xdr:pic>
      <xdr:nvPicPr>
        <xdr:cNvPr id="4" name="Picture 3"/>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581025" y="17716500"/>
          <a:ext cx="4978796" cy="682048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B64"/>
  <sheetViews>
    <sheetView tabSelected="1" zoomScaleNormal="100" workbookViewId="0">
      <pane ySplit="7" topLeftCell="A8" activePane="bottomLeft" state="frozen"/>
      <selection pane="bottomLeft"/>
    </sheetView>
  </sheetViews>
  <sheetFormatPr defaultColWidth="9.1796875" defaultRowHeight="12.5" x14ac:dyDescent="0.25"/>
  <cols>
    <col min="1" max="1" width="1.81640625" customWidth="1"/>
    <col min="8" max="8" width="2.1796875" customWidth="1"/>
    <col min="15" max="15" width="9.26953125" customWidth="1"/>
    <col min="16" max="16" width="13" customWidth="1"/>
    <col min="20" max="20" width="9.1796875" customWidth="1"/>
    <col min="21" max="21" width="2.453125" style="9" customWidth="1"/>
    <col min="22" max="22" width="18.26953125" customWidth="1"/>
  </cols>
  <sheetData>
    <row r="1" spans="2:27" ht="20" x14ac:dyDescent="0.4">
      <c r="B1" s="2" t="s">
        <v>210</v>
      </c>
    </row>
    <row r="2" spans="2:27" ht="10.5" customHeight="1" x14ac:dyDescent="0.4">
      <c r="B2" s="1"/>
    </row>
    <row r="3" spans="2:27" ht="20" x14ac:dyDescent="0.4">
      <c r="B3" s="2" t="s">
        <v>32</v>
      </c>
      <c r="S3" s="49"/>
    </row>
    <row r="4" spans="2:27" ht="10.5" customHeight="1" thickBot="1" x14ac:dyDescent="0.45">
      <c r="B4" s="2"/>
    </row>
    <row r="5" spans="2:27" ht="20.5" thickBot="1" x14ac:dyDescent="0.45">
      <c r="B5" s="2"/>
      <c r="E5" s="13" t="s">
        <v>30</v>
      </c>
      <c r="F5" s="204"/>
      <c r="G5" s="205"/>
      <c r="H5" s="205"/>
      <c r="I5" s="205"/>
      <c r="J5" s="205"/>
      <c r="K5" s="205"/>
      <c r="L5" s="205"/>
      <c r="M5" s="205"/>
      <c r="N5" s="205"/>
      <c r="O5" s="205"/>
      <c r="P5" s="205"/>
      <c r="Q5" s="205"/>
      <c r="R5" s="205"/>
      <c r="S5" s="205"/>
      <c r="T5" s="206"/>
      <c r="U5" s="101"/>
    </row>
    <row r="6" spans="2:27" ht="10.5" customHeight="1" thickBot="1" x14ac:dyDescent="0.3"/>
    <row r="7" spans="2:27" ht="16" thickBot="1" x14ac:dyDescent="0.4">
      <c r="B7" s="201" t="s">
        <v>74</v>
      </c>
      <c r="C7" s="202"/>
      <c r="D7" s="202"/>
      <c r="E7" s="202"/>
      <c r="F7" s="202"/>
      <c r="G7" s="202"/>
      <c r="H7" s="14"/>
      <c r="I7" s="201" t="s">
        <v>73</v>
      </c>
      <c r="J7" s="202"/>
      <c r="K7" s="202"/>
      <c r="L7" s="202"/>
      <c r="M7" s="202"/>
      <c r="N7" s="202"/>
      <c r="O7" s="202"/>
      <c r="P7" s="202"/>
      <c r="Q7" s="202"/>
      <c r="R7" s="203"/>
      <c r="S7" s="16" t="s">
        <v>72</v>
      </c>
      <c r="T7" s="15"/>
      <c r="U7" s="97"/>
      <c r="V7" s="100" t="s">
        <v>144</v>
      </c>
    </row>
    <row r="8" spans="2:27" ht="15.5" x14ac:dyDescent="0.35">
      <c r="B8" s="17" t="s">
        <v>53</v>
      </c>
      <c r="C8" s="18"/>
      <c r="D8" s="18"/>
      <c r="E8" s="18"/>
      <c r="F8" s="18"/>
      <c r="G8" s="18"/>
      <c r="H8" s="18"/>
      <c r="I8" s="45" t="s">
        <v>93</v>
      </c>
      <c r="J8" s="22"/>
      <c r="K8" s="22"/>
      <c r="L8" s="22"/>
      <c r="M8" s="22"/>
      <c r="N8" s="22"/>
      <c r="O8" s="22"/>
      <c r="P8" s="22"/>
      <c r="Q8" s="22"/>
      <c r="R8" s="22"/>
      <c r="S8" s="39" t="s">
        <v>15</v>
      </c>
      <c r="T8" s="20">
        <v>3</v>
      </c>
      <c r="U8" s="97"/>
    </row>
    <row r="9" spans="2:27" ht="13" thickBot="1" x14ac:dyDescent="0.3">
      <c r="B9" s="21"/>
      <c r="C9" s="22"/>
      <c r="D9" s="22"/>
      <c r="E9" s="22"/>
      <c r="F9" s="22"/>
      <c r="G9" s="22"/>
      <c r="H9" s="22"/>
      <c r="I9" s="45" t="s">
        <v>240</v>
      </c>
      <c r="J9" s="22"/>
      <c r="K9" s="22"/>
      <c r="L9" s="22"/>
      <c r="M9" s="22"/>
      <c r="N9" s="22"/>
      <c r="O9" s="22"/>
      <c r="P9" s="22"/>
      <c r="Q9" s="22">
        <v>5</v>
      </c>
      <c r="R9" s="22"/>
      <c r="S9" s="40" t="s">
        <v>16</v>
      </c>
      <c r="T9" s="24">
        <v>2</v>
      </c>
      <c r="U9" s="97"/>
    </row>
    <row r="10" spans="2:27" x14ac:dyDescent="0.25">
      <c r="B10" s="21"/>
      <c r="C10" s="22"/>
      <c r="D10" s="22"/>
      <c r="E10" s="22"/>
      <c r="F10" s="22"/>
      <c r="G10" s="22"/>
      <c r="H10" s="22"/>
      <c r="I10" s="45" t="s">
        <v>241</v>
      </c>
      <c r="J10" s="22"/>
      <c r="K10" s="22"/>
      <c r="L10" s="22"/>
      <c r="M10" s="22"/>
      <c r="N10" s="22"/>
      <c r="O10" s="22"/>
      <c r="P10" s="22"/>
      <c r="Q10" s="22">
        <v>1</v>
      </c>
      <c r="R10" s="22"/>
      <c r="S10" s="40" t="s">
        <v>17</v>
      </c>
      <c r="T10" s="24">
        <v>1</v>
      </c>
      <c r="U10" s="97"/>
      <c r="V10" s="211"/>
      <c r="W10" s="212"/>
      <c r="X10" s="212"/>
      <c r="Y10" s="212"/>
      <c r="Z10" s="212"/>
      <c r="AA10" s="213"/>
    </row>
    <row r="11" spans="2:27" ht="13.5" thickBot="1" x14ac:dyDescent="0.35">
      <c r="B11" s="25"/>
      <c r="C11" s="26"/>
      <c r="D11" s="26"/>
      <c r="E11" s="26"/>
      <c r="F11" s="26"/>
      <c r="G11" s="26"/>
      <c r="H11" s="26"/>
      <c r="I11" s="46"/>
      <c r="J11" s="26"/>
      <c r="K11" s="26"/>
      <c r="L11" s="26"/>
      <c r="M11" s="26"/>
      <c r="N11" s="26"/>
      <c r="O11" s="26"/>
      <c r="P11" s="26"/>
      <c r="Q11" s="60" t="s">
        <v>94</v>
      </c>
      <c r="R11" s="180" t="str">
        <f>'Calculos Exp'!B16</f>
        <v/>
      </c>
      <c r="S11" s="58" t="s">
        <v>94</v>
      </c>
      <c r="T11" s="52"/>
      <c r="U11" s="102"/>
      <c r="V11" s="214"/>
      <c r="W11" s="215"/>
      <c r="X11" s="215"/>
      <c r="Y11" s="215"/>
      <c r="Z11" s="215"/>
      <c r="AA11" s="216"/>
    </row>
    <row r="12" spans="2:27" ht="15.5" x14ac:dyDescent="0.35">
      <c r="B12" s="27" t="s">
        <v>76</v>
      </c>
      <c r="C12" s="28"/>
      <c r="D12" s="28"/>
      <c r="E12" s="28"/>
      <c r="F12" s="28"/>
      <c r="G12" s="28"/>
      <c r="H12" s="28"/>
      <c r="I12" s="41" t="s">
        <v>7</v>
      </c>
      <c r="J12" s="28"/>
      <c r="K12" s="28"/>
      <c r="L12" s="28"/>
      <c r="M12" s="28"/>
      <c r="N12" s="28"/>
      <c r="O12" s="28"/>
      <c r="P12" s="28"/>
      <c r="Q12" s="28">
        <v>3</v>
      </c>
      <c r="R12" s="28"/>
      <c r="S12" s="41" t="s">
        <v>15</v>
      </c>
      <c r="T12" s="29">
        <v>3</v>
      </c>
      <c r="U12" s="97"/>
    </row>
    <row r="13" spans="2:27" ht="16" thickBot="1" x14ac:dyDescent="0.4">
      <c r="B13" s="30" t="s">
        <v>62</v>
      </c>
      <c r="C13" s="31"/>
      <c r="D13" s="31"/>
      <c r="E13" s="31"/>
      <c r="F13" s="31"/>
      <c r="G13" s="31"/>
      <c r="H13" s="31"/>
      <c r="I13" s="42" t="s">
        <v>8</v>
      </c>
      <c r="J13" s="31"/>
      <c r="K13" s="31"/>
      <c r="L13" s="31"/>
      <c r="M13" s="31"/>
      <c r="N13" s="31"/>
      <c r="O13" s="31"/>
      <c r="P13" s="31"/>
      <c r="Q13" s="31">
        <v>2</v>
      </c>
      <c r="R13" s="31"/>
      <c r="S13" s="42" t="s">
        <v>16</v>
      </c>
      <c r="T13" s="32">
        <v>2</v>
      </c>
      <c r="U13" s="97"/>
    </row>
    <row r="14" spans="2:27" ht="15.5" x14ac:dyDescent="0.35">
      <c r="B14" s="30" t="s">
        <v>63</v>
      </c>
      <c r="C14" s="31"/>
      <c r="D14" s="31"/>
      <c r="E14" s="31"/>
      <c r="F14" s="31"/>
      <c r="G14" s="31"/>
      <c r="H14" s="31"/>
      <c r="I14" s="42" t="s">
        <v>9</v>
      </c>
      <c r="J14" s="31"/>
      <c r="K14" s="31"/>
      <c r="L14" s="31"/>
      <c r="M14" s="31"/>
      <c r="N14" s="31"/>
      <c r="O14" s="31"/>
      <c r="P14" s="31"/>
      <c r="Q14" s="31">
        <v>1</v>
      </c>
      <c r="R14" s="31"/>
      <c r="S14" s="42" t="s">
        <v>17</v>
      </c>
      <c r="T14" s="32">
        <v>1</v>
      </c>
      <c r="U14" s="97"/>
      <c r="V14" s="211"/>
      <c r="W14" s="212"/>
      <c r="X14" s="212"/>
      <c r="Y14" s="212"/>
      <c r="Z14" s="212"/>
      <c r="AA14" s="213"/>
    </row>
    <row r="15" spans="2:27" ht="13.5" thickBot="1" x14ac:dyDescent="0.35">
      <c r="B15" s="33"/>
      <c r="C15" s="34"/>
      <c r="D15" s="34"/>
      <c r="E15" s="34"/>
      <c r="F15" s="34"/>
      <c r="G15" s="34"/>
      <c r="H15" s="34"/>
      <c r="I15" s="47"/>
      <c r="J15" s="34"/>
      <c r="K15" s="34"/>
      <c r="L15" s="34"/>
      <c r="M15" s="34"/>
      <c r="N15" s="34"/>
      <c r="O15" s="34"/>
      <c r="P15" s="34"/>
      <c r="Q15" s="61" t="s">
        <v>94</v>
      </c>
      <c r="R15" s="51"/>
      <c r="S15" s="59" t="s">
        <v>94</v>
      </c>
      <c r="T15" s="52"/>
      <c r="U15" s="102"/>
      <c r="V15" s="214"/>
      <c r="W15" s="215"/>
      <c r="X15" s="215"/>
      <c r="Y15" s="215"/>
      <c r="Z15" s="215"/>
      <c r="AA15" s="216"/>
    </row>
    <row r="16" spans="2:27" ht="15.5" x14ac:dyDescent="0.35">
      <c r="B16" s="17" t="s">
        <v>77</v>
      </c>
      <c r="C16" s="18"/>
      <c r="D16" s="18"/>
      <c r="E16" s="18"/>
      <c r="F16" s="18"/>
      <c r="G16" s="18"/>
      <c r="H16" s="18"/>
      <c r="I16" s="44" t="s">
        <v>56</v>
      </c>
      <c r="J16" s="18"/>
      <c r="K16" s="18"/>
      <c r="L16" s="18"/>
      <c r="M16" s="18"/>
      <c r="N16" s="18"/>
      <c r="O16" s="18"/>
      <c r="P16" s="18"/>
      <c r="Q16" s="18">
        <v>3</v>
      </c>
      <c r="R16" s="18"/>
      <c r="S16" s="39" t="s">
        <v>15</v>
      </c>
      <c r="T16" s="20">
        <v>3</v>
      </c>
      <c r="U16" s="97"/>
    </row>
    <row r="17" spans="2:27" ht="16" thickBot="1" x14ac:dyDescent="0.4">
      <c r="B17" s="38" t="s">
        <v>64</v>
      </c>
      <c r="C17" s="22"/>
      <c r="D17" s="22"/>
      <c r="E17" s="22"/>
      <c r="F17" s="22"/>
      <c r="G17" s="22"/>
      <c r="H17" s="22"/>
      <c r="I17" s="45" t="s">
        <v>55</v>
      </c>
      <c r="J17" s="22"/>
      <c r="K17" s="22"/>
      <c r="L17" s="22"/>
      <c r="M17" s="22"/>
      <c r="N17" s="22"/>
      <c r="O17" s="22"/>
      <c r="P17" s="22"/>
      <c r="Q17" s="22">
        <v>2</v>
      </c>
      <c r="R17" s="22"/>
      <c r="S17" s="40" t="s">
        <v>16</v>
      </c>
      <c r="T17" s="24">
        <v>2</v>
      </c>
      <c r="U17" s="97"/>
    </row>
    <row r="18" spans="2:27" x14ac:dyDescent="0.25">
      <c r="B18" s="21"/>
      <c r="C18" s="22"/>
      <c r="D18" s="22"/>
      <c r="E18" s="22"/>
      <c r="F18" s="22"/>
      <c r="G18" s="22"/>
      <c r="H18" s="22"/>
      <c r="I18" s="45" t="s">
        <v>54</v>
      </c>
      <c r="J18" s="22"/>
      <c r="K18" s="22"/>
      <c r="L18" s="22"/>
      <c r="M18" s="22"/>
      <c r="N18" s="22"/>
      <c r="O18" s="22"/>
      <c r="P18" s="22"/>
      <c r="Q18" s="22">
        <v>1</v>
      </c>
      <c r="R18" s="22"/>
      <c r="S18" s="40" t="s">
        <v>17</v>
      </c>
      <c r="T18" s="24">
        <v>1</v>
      </c>
      <c r="U18" s="97"/>
      <c r="V18" s="211"/>
      <c r="W18" s="212"/>
      <c r="X18" s="212"/>
      <c r="Y18" s="212"/>
      <c r="Z18" s="212"/>
      <c r="AA18" s="213"/>
    </row>
    <row r="19" spans="2:27" ht="13.5" thickBot="1" x14ac:dyDescent="0.35">
      <c r="B19" s="25"/>
      <c r="C19" s="26"/>
      <c r="D19" s="26"/>
      <c r="E19" s="26"/>
      <c r="F19" s="26"/>
      <c r="G19" s="26"/>
      <c r="H19" s="26"/>
      <c r="I19" s="46"/>
      <c r="J19" s="26"/>
      <c r="K19" s="26"/>
      <c r="L19" s="26"/>
      <c r="M19" s="26"/>
      <c r="N19" s="26"/>
      <c r="O19" s="26"/>
      <c r="P19" s="26"/>
      <c r="Q19" s="60" t="s">
        <v>94</v>
      </c>
      <c r="R19" s="51"/>
      <c r="S19" s="58" t="s">
        <v>94</v>
      </c>
      <c r="T19" s="52"/>
      <c r="U19" s="102"/>
      <c r="V19" s="214"/>
      <c r="W19" s="215"/>
      <c r="X19" s="215"/>
      <c r="Y19" s="215"/>
      <c r="Z19" s="215"/>
      <c r="AA19" s="216"/>
    </row>
    <row r="20" spans="2:27" ht="15.5" x14ac:dyDescent="0.35">
      <c r="B20" s="27" t="s">
        <v>78</v>
      </c>
      <c r="C20" s="28"/>
      <c r="D20" s="28"/>
      <c r="E20" s="28"/>
      <c r="F20" s="28"/>
      <c r="G20" s="28"/>
      <c r="H20" s="28"/>
      <c r="I20" s="43" t="s">
        <v>57</v>
      </c>
      <c r="J20" s="28"/>
      <c r="K20" s="28"/>
      <c r="L20" s="28"/>
      <c r="M20" s="28"/>
      <c r="N20" s="28"/>
      <c r="O20" s="28"/>
      <c r="P20" s="28"/>
      <c r="Q20" s="28">
        <v>3</v>
      </c>
      <c r="R20" s="28"/>
      <c r="S20" s="41" t="s">
        <v>15</v>
      </c>
      <c r="T20" s="29">
        <v>3</v>
      </c>
      <c r="U20" s="97"/>
    </row>
    <row r="21" spans="2:27" ht="16" thickBot="1" x14ac:dyDescent="0.4">
      <c r="B21" s="30" t="s">
        <v>65</v>
      </c>
      <c r="C21" s="31"/>
      <c r="D21" s="31"/>
      <c r="E21" s="31"/>
      <c r="F21" s="31"/>
      <c r="G21" s="31"/>
      <c r="H21" s="31"/>
      <c r="I21" s="48" t="s">
        <v>58</v>
      </c>
      <c r="J21" s="31"/>
      <c r="K21" s="31"/>
      <c r="L21" s="31"/>
      <c r="M21" s="31"/>
      <c r="N21" s="31"/>
      <c r="O21" s="31"/>
      <c r="P21" s="31"/>
      <c r="Q21" s="31">
        <v>2</v>
      </c>
      <c r="R21" s="31"/>
      <c r="S21" s="42" t="s">
        <v>16</v>
      </c>
      <c r="T21" s="32">
        <v>2</v>
      </c>
      <c r="U21" s="97"/>
    </row>
    <row r="22" spans="2:27" x14ac:dyDescent="0.25">
      <c r="B22" s="37"/>
      <c r="C22" s="31"/>
      <c r="D22" s="31"/>
      <c r="E22" s="31"/>
      <c r="F22" s="31"/>
      <c r="G22" s="31"/>
      <c r="H22" s="31"/>
      <c r="I22" s="48" t="s">
        <v>48</v>
      </c>
      <c r="J22" s="31"/>
      <c r="K22" s="31"/>
      <c r="L22" s="31"/>
      <c r="M22" s="31"/>
      <c r="N22" s="31"/>
      <c r="O22" s="31"/>
      <c r="P22" s="31"/>
      <c r="Q22" s="31">
        <v>1</v>
      </c>
      <c r="R22" s="31"/>
      <c r="S22" s="42" t="s">
        <v>17</v>
      </c>
      <c r="T22" s="32">
        <v>1</v>
      </c>
      <c r="U22" s="97"/>
      <c r="V22" s="211"/>
      <c r="W22" s="212"/>
      <c r="X22" s="212"/>
      <c r="Y22" s="212"/>
      <c r="Z22" s="212"/>
      <c r="AA22" s="213"/>
    </row>
    <row r="23" spans="2:27" ht="13.5" thickBot="1" x14ac:dyDescent="0.35">
      <c r="B23" s="33"/>
      <c r="C23" s="34"/>
      <c r="D23" s="34"/>
      <c r="E23" s="34"/>
      <c r="F23" s="34"/>
      <c r="G23" s="34"/>
      <c r="H23" s="34"/>
      <c r="I23" s="47"/>
      <c r="J23" s="34"/>
      <c r="K23" s="34"/>
      <c r="L23" s="34"/>
      <c r="M23" s="34"/>
      <c r="N23" s="34"/>
      <c r="O23" s="34"/>
      <c r="P23" s="34"/>
      <c r="Q23" s="61" t="s">
        <v>94</v>
      </c>
      <c r="R23" s="51"/>
      <c r="S23" s="59" t="s">
        <v>94</v>
      </c>
      <c r="T23" s="52"/>
      <c r="U23" s="102"/>
      <c r="V23" s="214"/>
      <c r="W23" s="215"/>
      <c r="X23" s="215"/>
      <c r="Y23" s="215"/>
      <c r="Z23" s="215"/>
      <c r="AA23" s="216"/>
    </row>
    <row r="24" spans="2:27" ht="15.5" x14ac:dyDescent="0.35">
      <c r="B24" s="17" t="s">
        <v>79</v>
      </c>
      <c r="C24" s="18"/>
      <c r="D24" s="18"/>
      <c r="E24" s="18"/>
      <c r="F24" s="18"/>
      <c r="G24" s="18"/>
      <c r="H24" s="18"/>
      <c r="I24" s="44" t="s">
        <v>133</v>
      </c>
      <c r="J24" s="18"/>
      <c r="K24" s="18"/>
      <c r="L24" s="18"/>
      <c r="M24" s="18"/>
      <c r="N24" s="18"/>
      <c r="O24" s="18"/>
      <c r="P24" s="18"/>
      <c r="Q24" s="18">
        <v>3</v>
      </c>
      <c r="R24" s="18"/>
      <c r="S24" s="39" t="s">
        <v>15</v>
      </c>
      <c r="T24" s="20">
        <v>3</v>
      </c>
      <c r="U24" s="97"/>
    </row>
    <row r="25" spans="2:27" ht="13" thickBot="1" x14ac:dyDescent="0.3">
      <c r="B25" s="21"/>
      <c r="C25" s="22"/>
      <c r="D25" s="22"/>
      <c r="E25" s="22"/>
      <c r="F25" s="22"/>
      <c r="G25" s="22"/>
      <c r="H25" s="22"/>
      <c r="I25" s="45" t="s">
        <v>135</v>
      </c>
      <c r="J25" s="22"/>
      <c r="K25" s="22"/>
      <c r="L25" s="22"/>
      <c r="M25" s="22"/>
      <c r="N25" s="22"/>
      <c r="O25" s="22"/>
      <c r="P25" s="22"/>
      <c r="Q25" s="22">
        <v>2</v>
      </c>
      <c r="R25" s="22"/>
      <c r="S25" s="40" t="s">
        <v>16</v>
      </c>
      <c r="T25" s="24">
        <v>2</v>
      </c>
      <c r="U25" s="97"/>
    </row>
    <row r="26" spans="2:27" x14ac:dyDescent="0.25">
      <c r="B26" s="21"/>
      <c r="C26" s="22"/>
      <c r="D26" s="22"/>
      <c r="E26" s="22"/>
      <c r="F26" s="22"/>
      <c r="G26" s="22"/>
      <c r="H26" s="22"/>
      <c r="I26" s="45" t="s">
        <v>134</v>
      </c>
      <c r="J26" s="22"/>
      <c r="K26" s="22"/>
      <c r="L26" s="22"/>
      <c r="M26" s="22"/>
      <c r="N26" s="22"/>
      <c r="O26" s="22"/>
      <c r="P26" s="22"/>
      <c r="Q26" s="22">
        <v>1</v>
      </c>
      <c r="R26" s="22"/>
      <c r="S26" s="40" t="s">
        <v>17</v>
      </c>
      <c r="T26" s="24">
        <v>1</v>
      </c>
      <c r="U26" s="97"/>
      <c r="V26" s="211"/>
      <c r="W26" s="212"/>
      <c r="X26" s="212"/>
      <c r="Y26" s="212"/>
      <c r="Z26" s="212"/>
      <c r="AA26" s="213"/>
    </row>
    <row r="27" spans="2:27" ht="13.5" thickBot="1" x14ac:dyDescent="0.35">
      <c r="B27" s="25"/>
      <c r="C27" s="26"/>
      <c r="D27" s="26"/>
      <c r="E27" s="26"/>
      <c r="F27" s="26"/>
      <c r="G27" s="26"/>
      <c r="H27" s="26"/>
      <c r="I27" s="46"/>
      <c r="J27" s="26"/>
      <c r="K27" s="26"/>
      <c r="L27" s="26"/>
      <c r="M27" s="26"/>
      <c r="N27" s="26"/>
      <c r="O27" s="26"/>
      <c r="P27" s="26"/>
      <c r="Q27" s="60" t="s">
        <v>94</v>
      </c>
      <c r="R27" s="51"/>
      <c r="S27" s="58" t="s">
        <v>94</v>
      </c>
      <c r="T27" s="52"/>
      <c r="U27" s="102"/>
      <c r="V27" s="214"/>
      <c r="W27" s="215"/>
      <c r="X27" s="215"/>
      <c r="Y27" s="215"/>
      <c r="Z27" s="215"/>
      <c r="AA27" s="216"/>
    </row>
    <row r="28" spans="2:27" ht="15.5" x14ac:dyDescent="0.35">
      <c r="B28" s="27" t="s">
        <v>80</v>
      </c>
      <c r="C28" s="28"/>
      <c r="D28" s="28"/>
      <c r="E28" s="28"/>
      <c r="F28" s="28"/>
      <c r="G28" s="28"/>
      <c r="H28" s="28"/>
      <c r="I28" s="41" t="s">
        <v>13</v>
      </c>
      <c r="J28" s="28"/>
      <c r="K28" s="28"/>
      <c r="L28" s="28"/>
      <c r="M28" s="28"/>
      <c r="N28" s="28"/>
      <c r="O28" s="28"/>
      <c r="P28" s="28"/>
      <c r="Q28" s="35">
        <v>3</v>
      </c>
      <c r="R28" s="28"/>
      <c r="S28" s="41" t="s">
        <v>15</v>
      </c>
      <c r="T28" s="29">
        <v>3</v>
      </c>
      <c r="U28" s="97"/>
    </row>
    <row r="29" spans="2:27" ht="16" thickBot="1" x14ac:dyDescent="0.4">
      <c r="B29" s="30" t="s">
        <v>66</v>
      </c>
      <c r="C29" s="31"/>
      <c r="D29" s="31"/>
      <c r="E29" s="31"/>
      <c r="F29" s="31"/>
      <c r="G29" s="31"/>
      <c r="H29" s="31"/>
      <c r="I29" s="42" t="s">
        <v>10</v>
      </c>
      <c r="J29" s="31"/>
      <c r="K29" s="31"/>
      <c r="L29" s="31"/>
      <c r="M29" s="31"/>
      <c r="N29" s="31"/>
      <c r="O29" s="31"/>
      <c r="P29" s="31"/>
      <c r="Q29" s="36">
        <v>2</v>
      </c>
      <c r="R29" s="31"/>
      <c r="S29" s="42" t="s">
        <v>16</v>
      </c>
      <c r="T29" s="32">
        <v>2</v>
      </c>
      <c r="U29" s="97"/>
    </row>
    <row r="30" spans="2:27" x14ac:dyDescent="0.25">
      <c r="B30" s="37"/>
      <c r="C30" s="31"/>
      <c r="D30" s="31"/>
      <c r="E30" s="31"/>
      <c r="F30" s="31"/>
      <c r="G30" s="31"/>
      <c r="H30" s="31"/>
      <c r="I30" s="42" t="s">
        <v>136</v>
      </c>
      <c r="J30" s="31"/>
      <c r="K30" s="31"/>
      <c r="L30" s="31"/>
      <c r="M30" s="31"/>
      <c r="N30" s="31"/>
      <c r="O30" s="31"/>
      <c r="P30" s="31"/>
      <c r="Q30" s="36">
        <v>1</v>
      </c>
      <c r="R30" s="31"/>
      <c r="S30" s="42" t="s">
        <v>17</v>
      </c>
      <c r="T30" s="32">
        <v>1</v>
      </c>
      <c r="U30" s="97"/>
      <c r="V30" s="211"/>
      <c r="W30" s="212"/>
      <c r="X30" s="212"/>
      <c r="Y30" s="212"/>
      <c r="Z30" s="212"/>
      <c r="AA30" s="213"/>
    </row>
    <row r="31" spans="2:27" ht="13.5" thickBot="1" x14ac:dyDescent="0.35">
      <c r="B31" s="33"/>
      <c r="C31" s="34"/>
      <c r="D31" s="34"/>
      <c r="E31" s="34"/>
      <c r="F31" s="34"/>
      <c r="G31" s="34"/>
      <c r="H31" s="34"/>
      <c r="I31" s="47"/>
      <c r="J31" s="34"/>
      <c r="K31" s="34"/>
      <c r="L31" s="34"/>
      <c r="M31" s="34"/>
      <c r="N31" s="34"/>
      <c r="O31" s="34"/>
      <c r="P31" s="34"/>
      <c r="Q31" s="61" t="s">
        <v>94</v>
      </c>
      <c r="R31" s="51"/>
      <c r="S31" s="59" t="s">
        <v>94</v>
      </c>
      <c r="T31" s="52"/>
      <c r="U31" s="102"/>
      <c r="V31" s="214"/>
      <c r="W31" s="215"/>
      <c r="X31" s="215"/>
      <c r="Y31" s="215"/>
      <c r="Z31" s="215"/>
      <c r="AA31" s="216"/>
    </row>
    <row r="32" spans="2:27" ht="15.5" x14ac:dyDescent="0.35">
      <c r="B32" s="17" t="s">
        <v>81</v>
      </c>
      <c r="C32" s="18"/>
      <c r="D32" s="18"/>
      <c r="E32" s="18"/>
      <c r="F32" s="18"/>
      <c r="G32" s="18"/>
      <c r="H32" s="18"/>
      <c r="I32" s="44" t="s">
        <v>92</v>
      </c>
      <c r="J32" s="18"/>
      <c r="K32" s="18"/>
      <c r="L32" s="18"/>
      <c r="M32" s="18"/>
      <c r="N32" s="18"/>
      <c r="O32" s="18"/>
      <c r="P32" s="18"/>
      <c r="Q32" s="19">
        <v>3</v>
      </c>
      <c r="R32" s="18"/>
      <c r="S32" s="39" t="s">
        <v>15</v>
      </c>
      <c r="T32" s="20">
        <v>3</v>
      </c>
      <c r="U32" s="97"/>
    </row>
    <row r="33" spans="2:27" ht="16" thickBot="1" x14ac:dyDescent="0.4">
      <c r="B33" s="38" t="s">
        <v>67</v>
      </c>
      <c r="C33" s="22"/>
      <c r="D33" s="22"/>
      <c r="E33" s="22"/>
      <c r="F33" s="22"/>
      <c r="G33" s="22"/>
      <c r="H33" s="22"/>
      <c r="I33" s="45" t="s">
        <v>138</v>
      </c>
      <c r="J33" s="22"/>
      <c r="K33" s="22"/>
      <c r="L33" s="22"/>
      <c r="M33" s="22"/>
      <c r="N33" s="22"/>
      <c r="O33" s="22"/>
      <c r="P33" s="22"/>
      <c r="Q33" s="23">
        <v>2</v>
      </c>
      <c r="R33" s="22"/>
      <c r="S33" s="40" t="s">
        <v>16</v>
      </c>
      <c r="T33" s="24">
        <v>2</v>
      </c>
      <c r="U33" s="97"/>
    </row>
    <row r="34" spans="2:27" x14ac:dyDescent="0.25">
      <c r="B34" s="21"/>
      <c r="C34" s="22"/>
      <c r="D34" s="22"/>
      <c r="E34" s="22"/>
      <c r="F34" s="22"/>
      <c r="G34" s="22"/>
      <c r="H34" s="22"/>
      <c r="I34" s="45" t="s">
        <v>137</v>
      </c>
      <c r="J34" s="22"/>
      <c r="K34" s="22"/>
      <c r="L34" s="22"/>
      <c r="M34" s="22"/>
      <c r="N34" s="22"/>
      <c r="O34" s="22"/>
      <c r="P34" s="22"/>
      <c r="Q34" s="22">
        <v>1</v>
      </c>
      <c r="R34" s="22"/>
      <c r="S34" s="40" t="s">
        <v>17</v>
      </c>
      <c r="T34" s="24">
        <v>1</v>
      </c>
      <c r="U34" s="97"/>
      <c r="V34" s="211"/>
      <c r="W34" s="212"/>
      <c r="X34" s="212"/>
      <c r="Y34" s="212"/>
      <c r="Z34" s="212"/>
      <c r="AA34" s="213"/>
    </row>
    <row r="35" spans="2:27" ht="13.5" thickBot="1" x14ac:dyDescent="0.35">
      <c r="B35" s="25"/>
      <c r="C35" s="26"/>
      <c r="D35" s="26"/>
      <c r="E35" s="26"/>
      <c r="F35" s="26"/>
      <c r="G35" s="26"/>
      <c r="H35" s="26"/>
      <c r="I35" s="46"/>
      <c r="J35" s="26"/>
      <c r="K35" s="26"/>
      <c r="L35" s="26"/>
      <c r="M35" s="26"/>
      <c r="N35" s="26"/>
      <c r="O35" s="26"/>
      <c r="P35" s="26"/>
      <c r="Q35" s="60" t="s">
        <v>94</v>
      </c>
      <c r="R35" s="51"/>
      <c r="S35" s="58" t="s">
        <v>94</v>
      </c>
      <c r="T35" s="52"/>
      <c r="U35" s="102"/>
      <c r="V35" s="214"/>
      <c r="W35" s="215"/>
      <c r="X35" s="215"/>
      <c r="Y35" s="215"/>
      <c r="Z35" s="215"/>
      <c r="AA35" s="216"/>
    </row>
    <row r="36" spans="2:27" ht="15.5" x14ac:dyDescent="0.35">
      <c r="B36" s="27" t="s">
        <v>82</v>
      </c>
      <c r="C36" s="28"/>
      <c r="D36" s="28"/>
      <c r="E36" s="28"/>
      <c r="F36" s="28"/>
      <c r="G36" s="28"/>
      <c r="H36" s="28"/>
      <c r="I36" s="43" t="s">
        <v>49</v>
      </c>
      <c r="J36" s="28"/>
      <c r="K36" s="28"/>
      <c r="L36" s="28"/>
      <c r="M36" s="28"/>
      <c r="N36" s="28"/>
      <c r="O36" s="28"/>
      <c r="P36" s="28"/>
      <c r="Q36" s="28">
        <v>3</v>
      </c>
      <c r="R36" s="28"/>
      <c r="S36" s="43" t="s">
        <v>15</v>
      </c>
      <c r="T36" s="29">
        <v>3</v>
      </c>
      <c r="U36" s="97"/>
    </row>
    <row r="37" spans="2:27" ht="16" thickBot="1" x14ac:dyDescent="0.4">
      <c r="B37" s="30" t="s">
        <v>68</v>
      </c>
      <c r="C37" s="31"/>
      <c r="D37" s="31"/>
      <c r="E37" s="31"/>
      <c r="F37" s="31"/>
      <c r="G37" s="31"/>
      <c r="H37" s="31"/>
      <c r="I37" s="48" t="s">
        <v>50</v>
      </c>
      <c r="J37" s="31"/>
      <c r="K37" s="31"/>
      <c r="L37" s="31"/>
      <c r="M37" s="31"/>
      <c r="N37" s="31"/>
      <c r="O37" s="31"/>
      <c r="P37" s="31"/>
      <c r="Q37" s="31">
        <v>2</v>
      </c>
      <c r="R37" s="31"/>
      <c r="S37" s="42" t="s">
        <v>16</v>
      </c>
      <c r="T37" s="32">
        <v>2</v>
      </c>
      <c r="U37" s="97"/>
    </row>
    <row r="38" spans="2:27" x14ac:dyDescent="0.25">
      <c r="B38" s="37"/>
      <c r="C38" s="31"/>
      <c r="D38" s="31"/>
      <c r="E38" s="31"/>
      <c r="F38" s="31"/>
      <c r="G38" s="31"/>
      <c r="H38" s="31"/>
      <c r="I38" s="48" t="s">
        <v>51</v>
      </c>
      <c r="J38" s="31"/>
      <c r="K38" s="31"/>
      <c r="L38" s="31"/>
      <c r="M38" s="31"/>
      <c r="N38" s="31"/>
      <c r="O38" s="31"/>
      <c r="P38" s="31"/>
      <c r="Q38" s="31">
        <v>1</v>
      </c>
      <c r="R38" s="31"/>
      <c r="S38" s="42" t="s">
        <v>17</v>
      </c>
      <c r="T38" s="32">
        <v>1</v>
      </c>
      <c r="U38" s="97"/>
      <c r="V38" s="211"/>
      <c r="W38" s="212"/>
      <c r="X38" s="212"/>
      <c r="Y38" s="212"/>
      <c r="Z38" s="212"/>
      <c r="AA38" s="213"/>
    </row>
    <row r="39" spans="2:27" ht="13.5" thickBot="1" x14ac:dyDescent="0.35">
      <c r="B39" s="33"/>
      <c r="C39" s="34"/>
      <c r="D39" s="34"/>
      <c r="E39" s="34"/>
      <c r="F39" s="34"/>
      <c r="G39" s="34"/>
      <c r="H39" s="34"/>
      <c r="I39" s="47"/>
      <c r="J39" s="34"/>
      <c r="K39" s="34"/>
      <c r="L39" s="34"/>
      <c r="M39" s="34"/>
      <c r="N39" s="34"/>
      <c r="O39" s="34"/>
      <c r="P39" s="34"/>
      <c r="Q39" s="61" t="s">
        <v>94</v>
      </c>
      <c r="R39" s="51"/>
      <c r="S39" s="59" t="s">
        <v>94</v>
      </c>
      <c r="T39" s="52"/>
      <c r="U39" s="102"/>
      <c r="V39" s="214"/>
      <c r="W39" s="215"/>
      <c r="X39" s="215"/>
      <c r="Y39" s="215"/>
      <c r="Z39" s="215"/>
      <c r="AA39" s="216"/>
    </row>
    <row r="40" spans="2:27" ht="15.5" x14ac:dyDescent="0.35">
      <c r="B40" s="17" t="s">
        <v>83</v>
      </c>
      <c r="C40" s="18"/>
      <c r="D40" s="18"/>
      <c r="E40" s="18"/>
      <c r="F40" s="18"/>
      <c r="G40" s="18"/>
      <c r="H40" s="18"/>
      <c r="I40" s="39" t="s">
        <v>11</v>
      </c>
      <c r="J40" s="18"/>
      <c r="K40" s="18"/>
      <c r="L40" s="18"/>
      <c r="M40" s="18"/>
      <c r="N40" s="18"/>
      <c r="O40" s="18"/>
      <c r="P40" s="18"/>
      <c r="Q40" s="18">
        <v>3</v>
      </c>
      <c r="R40" s="18"/>
      <c r="S40" s="39" t="s">
        <v>15</v>
      </c>
      <c r="T40" s="20">
        <v>3</v>
      </c>
      <c r="U40" s="97"/>
    </row>
    <row r="41" spans="2:27" ht="16" thickBot="1" x14ac:dyDescent="0.4">
      <c r="B41" s="38" t="s">
        <v>69</v>
      </c>
      <c r="C41" s="22"/>
      <c r="D41" s="22"/>
      <c r="E41" s="22"/>
      <c r="F41" s="22"/>
      <c r="G41" s="22"/>
      <c r="H41" s="22"/>
      <c r="I41" s="40" t="s">
        <v>142</v>
      </c>
      <c r="J41" s="22"/>
      <c r="K41" s="22"/>
      <c r="L41" s="22"/>
      <c r="M41" s="22"/>
      <c r="N41" s="22"/>
      <c r="O41" s="22"/>
      <c r="P41" s="22"/>
      <c r="Q41" s="22">
        <v>2</v>
      </c>
      <c r="R41" s="22"/>
      <c r="S41" s="40" t="s">
        <v>16</v>
      </c>
      <c r="T41" s="24">
        <v>2</v>
      </c>
      <c r="U41" s="97"/>
    </row>
    <row r="42" spans="2:27" x14ac:dyDescent="0.25">
      <c r="B42" s="21"/>
      <c r="C42" s="22"/>
      <c r="D42" s="22"/>
      <c r="E42" s="22"/>
      <c r="F42" s="22"/>
      <c r="G42" s="22"/>
      <c r="H42" s="22"/>
      <c r="I42" s="40" t="s">
        <v>12</v>
      </c>
      <c r="J42" s="22"/>
      <c r="K42" s="22"/>
      <c r="L42" s="22"/>
      <c r="M42" s="22"/>
      <c r="N42" s="22"/>
      <c r="O42" s="22"/>
      <c r="P42" s="22"/>
      <c r="Q42" s="22">
        <v>1</v>
      </c>
      <c r="R42" s="22"/>
      <c r="S42" s="40" t="s">
        <v>17</v>
      </c>
      <c r="T42" s="24">
        <v>1</v>
      </c>
      <c r="U42" s="97"/>
      <c r="V42" s="211"/>
      <c r="W42" s="212"/>
      <c r="X42" s="212"/>
      <c r="Y42" s="212"/>
      <c r="Z42" s="212"/>
      <c r="AA42" s="213"/>
    </row>
    <row r="43" spans="2:27" ht="13.5" thickBot="1" x14ac:dyDescent="0.35">
      <c r="B43" s="25"/>
      <c r="C43" s="26"/>
      <c r="D43" s="26"/>
      <c r="E43" s="26"/>
      <c r="F43" s="26"/>
      <c r="G43" s="26"/>
      <c r="H43" s="26"/>
      <c r="I43" s="46"/>
      <c r="J43" s="26"/>
      <c r="K43" s="26"/>
      <c r="L43" s="26"/>
      <c r="M43" s="26"/>
      <c r="N43" s="26"/>
      <c r="O43" s="26"/>
      <c r="P43" s="26"/>
      <c r="Q43" s="60" t="s">
        <v>94</v>
      </c>
      <c r="R43" s="51"/>
      <c r="S43" s="58" t="s">
        <v>94</v>
      </c>
      <c r="T43" s="52"/>
      <c r="U43" s="102"/>
      <c r="V43" s="214"/>
      <c r="W43" s="215"/>
      <c r="X43" s="215"/>
      <c r="Y43" s="215"/>
      <c r="Z43" s="215"/>
      <c r="AA43" s="216"/>
    </row>
    <row r="44" spans="2:27" ht="15.5" x14ac:dyDescent="0.35">
      <c r="B44" s="27" t="s">
        <v>84</v>
      </c>
      <c r="C44" s="28"/>
      <c r="D44" s="28"/>
      <c r="E44" s="28"/>
      <c r="F44" s="28"/>
      <c r="G44" s="28"/>
      <c r="H44" s="28"/>
      <c r="I44" s="43" t="s">
        <v>52</v>
      </c>
      <c r="J44" s="28"/>
      <c r="K44" s="28"/>
      <c r="L44" s="28"/>
      <c r="M44" s="28"/>
      <c r="N44" s="28"/>
      <c r="O44" s="28"/>
      <c r="P44" s="28"/>
      <c r="Q44" s="28">
        <v>3</v>
      </c>
      <c r="R44" s="28"/>
      <c r="S44" s="41" t="s">
        <v>15</v>
      </c>
      <c r="T44" s="29">
        <v>3</v>
      </c>
      <c r="U44" s="97"/>
    </row>
    <row r="45" spans="2:27" ht="16" thickBot="1" x14ac:dyDescent="0.4">
      <c r="B45" s="30" t="s">
        <v>70</v>
      </c>
      <c r="C45" s="31"/>
      <c r="D45" s="31"/>
      <c r="E45" s="31"/>
      <c r="F45" s="31"/>
      <c r="G45" s="31"/>
      <c r="H45" s="31"/>
      <c r="I45" s="48" t="s">
        <v>143</v>
      </c>
      <c r="J45" s="31"/>
      <c r="K45" s="31"/>
      <c r="L45" s="31"/>
      <c r="M45" s="31"/>
      <c r="N45" s="31"/>
      <c r="O45" s="31"/>
      <c r="P45" s="31"/>
      <c r="Q45" s="31">
        <v>2</v>
      </c>
      <c r="R45" s="31"/>
      <c r="S45" s="42" t="s">
        <v>16</v>
      </c>
      <c r="T45" s="32">
        <v>2</v>
      </c>
      <c r="U45" s="97"/>
    </row>
    <row r="46" spans="2:27" ht="15.5" x14ac:dyDescent="0.35">
      <c r="B46" s="30" t="s">
        <v>71</v>
      </c>
      <c r="C46" s="31"/>
      <c r="D46" s="31"/>
      <c r="E46" s="31"/>
      <c r="F46" s="31"/>
      <c r="G46" s="31"/>
      <c r="H46" s="31"/>
      <c r="I46" s="48" t="s">
        <v>14</v>
      </c>
      <c r="J46" s="31"/>
      <c r="K46" s="31"/>
      <c r="L46" s="31"/>
      <c r="M46" s="31"/>
      <c r="N46" s="31"/>
      <c r="O46" s="31"/>
      <c r="P46" s="31"/>
      <c r="Q46" s="31">
        <v>1</v>
      </c>
      <c r="R46" s="31"/>
      <c r="S46" s="42" t="s">
        <v>17</v>
      </c>
      <c r="T46" s="32">
        <v>1</v>
      </c>
      <c r="U46" s="97"/>
      <c r="V46" s="211"/>
      <c r="W46" s="212"/>
      <c r="X46" s="212"/>
      <c r="Y46" s="212"/>
      <c r="Z46" s="212"/>
      <c r="AA46" s="213"/>
    </row>
    <row r="47" spans="2:27" ht="13.5" thickBot="1" x14ac:dyDescent="0.35">
      <c r="B47" s="33"/>
      <c r="C47" s="34"/>
      <c r="D47" s="34"/>
      <c r="E47" s="34"/>
      <c r="F47" s="34"/>
      <c r="G47" s="34"/>
      <c r="H47" s="34"/>
      <c r="I47" s="47"/>
      <c r="J47" s="34"/>
      <c r="K47" s="34"/>
      <c r="L47" s="34"/>
      <c r="M47" s="34"/>
      <c r="N47" s="34"/>
      <c r="O47" s="34"/>
      <c r="P47" s="34"/>
      <c r="Q47" s="61" t="s">
        <v>94</v>
      </c>
      <c r="R47" s="51"/>
      <c r="S47" s="59" t="s">
        <v>94</v>
      </c>
      <c r="T47" s="52"/>
      <c r="U47" s="102"/>
      <c r="V47" s="214"/>
      <c r="W47" s="215"/>
      <c r="X47" s="215"/>
      <c r="Y47" s="215"/>
      <c r="Z47" s="215"/>
      <c r="AA47" s="216"/>
    </row>
    <row r="48" spans="2:27" ht="13" thickBot="1" x14ac:dyDescent="0.3">
      <c r="B48" s="3"/>
      <c r="C48" s="3"/>
      <c r="D48" s="3"/>
      <c r="E48" s="3"/>
      <c r="F48" s="3"/>
      <c r="G48" s="3"/>
      <c r="H48" s="9"/>
      <c r="I48" s="3"/>
      <c r="J48" s="3"/>
      <c r="K48" s="3"/>
      <c r="L48" s="3"/>
      <c r="M48" s="3"/>
      <c r="N48" s="3"/>
      <c r="O48" s="9"/>
      <c r="P48" s="3"/>
      <c r="Q48" s="3"/>
      <c r="R48" s="3"/>
      <c r="S48" s="3"/>
      <c r="T48" s="3"/>
      <c r="V48" s="3"/>
    </row>
    <row r="49" spans="2:28" ht="16" thickBot="1" x14ac:dyDescent="0.4">
      <c r="B49" s="3"/>
      <c r="C49" s="3"/>
      <c r="D49" s="3"/>
      <c r="E49" s="3"/>
      <c r="F49" s="3"/>
      <c r="G49" s="3"/>
      <c r="H49" s="9"/>
      <c r="I49" s="3"/>
      <c r="J49" s="3"/>
      <c r="K49" s="3"/>
      <c r="L49" s="3"/>
      <c r="M49" s="3"/>
      <c r="N49" s="3"/>
      <c r="O49" s="9"/>
      <c r="P49" s="107" t="s">
        <v>33</v>
      </c>
      <c r="Q49" s="207" t="s">
        <v>75</v>
      </c>
      <c r="R49" s="208"/>
      <c r="S49" s="208"/>
      <c r="T49" s="209"/>
      <c r="V49" s="3"/>
    </row>
    <row r="50" spans="2:28" ht="16" thickBot="1" x14ac:dyDescent="0.4">
      <c r="M50" s="207" t="s">
        <v>86</v>
      </c>
      <c r="N50" s="208"/>
      <c r="O50" s="209"/>
      <c r="P50" s="106" t="str">
        <f>IF(Completo=TRUE,SUM(R11,R15,R19,R23,R27,R31,R35,R39,R43,R47),"")</f>
        <v/>
      </c>
      <c r="Q50" s="193" t="str">
        <f>IF(Completo=TRUE,IF(Punt_vul&lt;15, "No Vulnerable",IF(Punt_vul&lt;19,"Menos Vulnerable",IF(Punt_vul&lt;24,"Vulnerable",IF(Punt_vul&lt;28,"Altamente Vulnerable","Críticamente Vulnerable")))),"Datos Insuficientes")</f>
        <v>Datos Insuficientes</v>
      </c>
      <c r="R50" s="193"/>
      <c r="S50" s="193"/>
      <c r="T50" s="194"/>
      <c r="U50" s="98"/>
      <c r="V50" s="9"/>
    </row>
    <row r="51" spans="2:28" ht="16" thickBot="1" x14ac:dyDescent="0.4">
      <c r="M51" s="207" t="s">
        <v>110</v>
      </c>
      <c r="N51" s="208"/>
      <c r="O51" s="209"/>
      <c r="P51" s="106" t="str">
        <f>IF(cert_completo=TRUE,+T11+T15+T19+T23+T27+T31+T35+T39+T43+T47,"")</f>
        <v/>
      </c>
      <c r="Q51" s="210" t="str">
        <f>IF(cert_completo=TRUE,IF(punt_cert1&lt;18,"Bajo",IF(punt_cert1&lt;25,"Medio","Alto")),"")</f>
        <v/>
      </c>
      <c r="R51" s="193"/>
      <c r="S51" s="193"/>
      <c r="T51" s="194"/>
      <c r="V51" s="9"/>
    </row>
    <row r="52" spans="2:28" ht="16" thickBot="1" x14ac:dyDescent="0.4">
      <c r="I52" s="192"/>
      <c r="J52" s="192"/>
      <c r="K52" s="192"/>
      <c r="L52" s="192"/>
      <c r="V52" s="9"/>
    </row>
    <row r="53" spans="2:28" ht="14.5" thickBot="1" x14ac:dyDescent="0.35">
      <c r="F53" s="198" t="s">
        <v>75</v>
      </c>
      <c r="G53" s="199"/>
      <c r="H53" s="200"/>
      <c r="I53" s="96" t="s">
        <v>33</v>
      </c>
      <c r="J53" s="198" t="s">
        <v>126</v>
      </c>
      <c r="K53" s="199"/>
      <c r="L53" s="199"/>
      <c r="M53" s="199"/>
      <c r="N53" s="199"/>
      <c r="O53" s="199"/>
      <c r="P53" s="199"/>
      <c r="Q53" s="199"/>
      <c r="R53" s="199"/>
      <c r="S53" s="199"/>
      <c r="T53" s="200"/>
      <c r="U53" s="103"/>
    </row>
    <row r="54" spans="2:28" ht="13" thickBot="1" x14ac:dyDescent="0.3">
      <c r="F54" s="189" t="s">
        <v>61</v>
      </c>
      <c r="G54" s="190"/>
      <c r="H54" s="191"/>
      <c r="I54" s="111" t="s">
        <v>146</v>
      </c>
      <c r="J54" s="112" t="s">
        <v>121</v>
      </c>
      <c r="K54" s="113"/>
      <c r="L54" s="113"/>
      <c r="M54" s="113"/>
      <c r="N54" s="113"/>
      <c r="O54" s="113"/>
      <c r="P54" s="113"/>
      <c r="Q54" s="113"/>
      <c r="R54" s="113"/>
      <c r="S54" s="113"/>
      <c r="T54" s="114"/>
      <c r="U54" s="104"/>
    </row>
    <row r="55" spans="2:28" ht="26.25" customHeight="1" thickBot="1" x14ac:dyDescent="0.3">
      <c r="F55" s="189" t="s">
        <v>41</v>
      </c>
      <c r="G55" s="190"/>
      <c r="H55" s="191"/>
      <c r="I55" s="115" t="s">
        <v>147</v>
      </c>
      <c r="J55" s="195" t="s">
        <v>123</v>
      </c>
      <c r="K55" s="196"/>
      <c r="L55" s="196"/>
      <c r="M55" s="196"/>
      <c r="N55" s="196"/>
      <c r="O55" s="196"/>
      <c r="P55" s="196"/>
      <c r="Q55" s="196"/>
      <c r="R55" s="196"/>
      <c r="S55" s="196"/>
      <c r="T55" s="197"/>
      <c r="U55" s="105"/>
      <c r="Y55" s="97"/>
      <c r="Z55" s="97"/>
      <c r="AA55" s="97"/>
      <c r="AB55" s="97"/>
    </row>
    <row r="56" spans="2:28" ht="13" thickBot="1" x14ac:dyDescent="0.3">
      <c r="F56" s="189" t="s">
        <v>6</v>
      </c>
      <c r="G56" s="190"/>
      <c r="H56" s="191"/>
      <c r="I56" s="116" t="s">
        <v>155</v>
      </c>
      <c r="J56" s="112" t="s">
        <v>122</v>
      </c>
      <c r="K56" s="113"/>
      <c r="L56" s="113"/>
      <c r="M56" s="113"/>
      <c r="N56" s="113"/>
      <c r="O56" s="113"/>
      <c r="P56" s="113"/>
      <c r="Q56" s="113"/>
      <c r="R56" s="113"/>
      <c r="S56" s="113"/>
      <c r="T56" s="114"/>
      <c r="U56" s="104"/>
    </row>
    <row r="57" spans="2:28" ht="13" thickBot="1" x14ac:dyDescent="0.3">
      <c r="F57" s="189" t="s">
        <v>40</v>
      </c>
      <c r="G57" s="190"/>
      <c r="H57" s="191"/>
      <c r="I57" s="115" t="s">
        <v>154</v>
      </c>
      <c r="J57" s="112" t="s">
        <v>124</v>
      </c>
      <c r="K57" s="113"/>
      <c r="L57" s="113"/>
      <c r="M57" s="113"/>
      <c r="N57" s="113"/>
      <c r="O57" s="113"/>
      <c r="P57" s="113"/>
      <c r="Q57" s="113"/>
      <c r="R57" s="113"/>
      <c r="S57" s="113"/>
      <c r="T57" s="114"/>
      <c r="U57" s="104"/>
    </row>
    <row r="58" spans="2:28" ht="13.5" thickBot="1" x14ac:dyDescent="0.35">
      <c r="F58" s="189" t="s">
        <v>97</v>
      </c>
      <c r="G58" s="190"/>
      <c r="H58" s="191"/>
      <c r="I58" s="117" t="s">
        <v>153</v>
      </c>
      <c r="J58" s="112" t="s">
        <v>125</v>
      </c>
      <c r="K58" s="113"/>
      <c r="L58" s="113"/>
      <c r="M58" s="113"/>
      <c r="N58" s="113"/>
      <c r="O58" s="113"/>
      <c r="P58" s="113"/>
      <c r="Q58" s="113"/>
      <c r="R58" s="113"/>
      <c r="S58" s="113"/>
      <c r="T58" s="114"/>
      <c r="U58" s="104"/>
    </row>
    <row r="59" spans="2:28" ht="13" thickBot="1" x14ac:dyDescent="0.3"/>
    <row r="60" spans="2:28" ht="14.5" thickBot="1" x14ac:dyDescent="0.35">
      <c r="F60" s="217" t="s">
        <v>75</v>
      </c>
      <c r="G60" s="218"/>
      <c r="H60" s="219"/>
      <c r="I60" s="108" t="s">
        <v>33</v>
      </c>
      <c r="J60" s="217" t="s">
        <v>72</v>
      </c>
      <c r="K60" s="218"/>
      <c r="L60" s="218"/>
      <c r="M60" s="218"/>
      <c r="N60" s="219"/>
    </row>
    <row r="61" spans="2:28" ht="13" thickBot="1" x14ac:dyDescent="0.3">
      <c r="F61" s="229" t="s">
        <v>17</v>
      </c>
      <c r="G61" s="230"/>
      <c r="H61" s="231"/>
      <c r="I61" s="109" t="s">
        <v>85</v>
      </c>
      <c r="J61" s="220" t="s">
        <v>150</v>
      </c>
      <c r="K61" s="221"/>
      <c r="L61" s="221"/>
      <c r="M61" s="221"/>
      <c r="N61" s="222"/>
    </row>
    <row r="62" spans="2:28" ht="13" thickBot="1" x14ac:dyDescent="0.3">
      <c r="F62" s="229" t="s">
        <v>16</v>
      </c>
      <c r="G62" s="230"/>
      <c r="H62" s="231"/>
      <c r="I62" s="110" t="s">
        <v>151</v>
      </c>
      <c r="J62" s="223" t="s">
        <v>149</v>
      </c>
      <c r="K62" s="224"/>
      <c r="L62" s="224"/>
      <c r="M62" s="224"/>
      <c r="N62" s="225"/>
    </row>
    <row r="63" spans="2:28" ht="13.5" thickBot="1" x14ac:dyDescent="0.35">
      <c r="F63" s="229" t="s">
        <v>15</v>
      </c>
      <c r="G63" s="230"/>
      <c r="H63" s="231"/>
      <c r="I63" s="110" t="s">
        <v>145</v>
      </c>
      <c r="J63" s="226" t="s">
        <v>148</v>
      </c>
      <c r="K63" s="227"/>
      <c r="L63" s="227"/>
      <c r="M63" s="227"/>
      <c r="N63" s="228"/>
    </row>
    <row r="64" spans="2:28" x14ac:dyDescent="0.25">
      <c r="J64" s="49"/>
    </row>
  </sheetData>
  <sheetProtection algorithmName="SHA-512" hashValue="ERGnO0vT+0KCnBBkIZcWf8pFsqjtT6RQYyEZK/TQFanqC70TyYDfsSeEkt+eogoswhS53ZyA+244aljl+ggvMg==" saltValue="cWmw3/1baJRGAwlMn6ICfw==" spinCount="100000" sheet="1" objects="1" scenarios="1"/>
  <mergeCells count="35">
    <mergeCell ref="F60:H60"/>
    <mergeCell ref="J61:N61"/>
    <mergeCell ref="J62:N62"/>
    <mergeCell ref="J63:N63"/>
    <mergeCell ref="J60:N60"/>
    <mergeCell ref="F61:H61"/>
    <mergeCell ref="F62:H62"/>
    <mergeCell ref="F63:H63"/>
    <mergeCell ref="V30:AA31"/>
    <mergeCell ref="V34:AA35"/>
    <mergeCell ref="V38:AA39"/>
    <mergeCell ref="V42:AA43"/>
    <mergeCell ref="V46:AA47"/>
    <mergeCell ref="V10:AA11"/>
    <mergeCell ref="V14:AA15"/>
    <mergeCell ref="V18:AA19"/>
    <mergeCell ref="V22:AA23"/>
    <mergeCell ref="V26:AA27"/>
    <mergeCell ref="I7:R7"/>
    <mergeCell ref="B7:G7"/>
    <mergeCell ref="F5:T5"/>
    <mergeCell ref="F56:H56"/>
    <mergeCell ref="F57:H57"/>
    <mergeCell ref="M50:O50"/>
    <mergeCell ref="Q49:T49"/>
    <mergeCell ref="M51:O51"/>
    <mergeCell ref="Q51:T51"/>
    <mergeCell ref="F58:H58"/>
    <mergeCell ref="I52:L52"/>
    <mergeCell ref="Q50:T50"/>
    <mergeCell ref="J55:T55"/>
    <mergeCell ref="J53:T53"/>
    <mergeCell ref="F53:H53"/>
    <mergeCell ref="F54:H54"/>
    <mergeCell ref="F55:H55"/>
  </mergeCells>
  <phoneticPr fontId="2" type="noConversion"/>
  <dataValidations count="2">
    <dataValidation type="list" allowBlank="1" showDropDown="1" showInputMessage="1" showErrorMessage="1" errorTitle="Valor Incorrecto" error="Ingrese un número entre 1 y 3." sqref="T11:U11 T15:U15 T19:U19 T23:U23 T27:U27 T31:U31 T35:U35 T39:U39 T43:U43 T47:U47 R19 R23 R27 R31 R35 R39 R43 R15 R47">
      <formula1>Certidumbre</formula1>
    </dataValidation>
    <dataValidation type="list" allowBlank="1" showDropDown="1" showInputMessage="1" showErrorMessage="1" errorTitle="Valor Incorrecto" error="Ingrese un número entre 1 y 5." sqref="R11">
      <formula1>Exposicion</formula1>
    </dataValidation>
  </dataValidations>
  <pageMargins left="0.75" right="0.75" top="1" bottom="1" header="0.5" footer="0.5"/>
  <pageSetup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Y43"/>
  <sheetViews>
    <sheetView workbookViewId="0">
      <pane ySplit="7" topLeftCell="A8" activePane="bottomLeft" state="frozen"/>
      <selection pane="bottomLeft"/>
    </sheetView>
  </sheetViews>
  <sheetFormatPr defaultColWidth="9.1796875" defaultRowHeight="12.5" x14ac:dyDescent="0.25"/>
  <cols>
    <col min="1" max="1" width="1.81640625" customWidth="1"/>
    <col min="8" max="8" width="2.1796875" customWidth="1"/>
    <col min="16" max="17" width="11.1796875" customWidth="1"/>
    <col min="19" max="19" width="2.453125" customWidth="1"/>
    <col min="20" max="20" width="18.1796875" customWidth="1"/>
    <col min="23" max="23" width="11.453125" customWidth="1"/>
  </cols>
  <sheetData>
    <row r="1" spans="2:25" ht="20" x14ac:dyDescent="0.4">
      <c r="B1" s="2" t="s">
        <v>210</v>
      </c>
    </row>
    <row r="2" spans="2:25" ht="9" customHeight="1" x14ac:dyDescent="0.25"/>
    <row r="3" spans="2:25" ht="20.25" customHeight="1" x14ac:dyDescent="0.4">
      <c r="B3" s="1" t="s">
        <v>60</v>
      </c>
    </row>
    <row r="4" spans="2:25" ht="9" customHeight="1" thickBot="1" x14ac:dyDescent="0.45">
      <c r="B4" s="1"/>
    </row>
    <row r="5" spans="2:25" ht="20.5" thickBot="1" x14ac:dyDescent="0.45">
      <c r="B5" s="2"/>
      <c r="E5" s="13" t="s">
        <v>59</v>
      </c>
      <c r="F5" s="235" t="str">
        <f>IF('Módulo 1'!F5:T5="","",'Módulo 1'!F5:T5)</f>
        <v/>
      </c>
      <c r="G5" s="236"/>
      <c r="H5" s="236"/>
      <c r="I5" s="236"/>
      <c r="J5" s="236"/>
      <c r="K5" s="236"/>
      <c r="L5" s="236"/>
      <c r="M5" s="236"/>
      <c r="N5" s="236"/>
      <c r="O5" s="236"/>
      <c r="P5" s="236"/>
      <c r="Q5" s="236"/>
      <c r="R5" s="237"/>
      <c r="V5" s="9"/>
      <c r="W5" s="9"/>
      <c r="X5" s="9"/>
    </row>
    <row r="6" spans="2:25" ht="9" customHeight="1" thickBot="1" x14ac:dyDescent="0.45">
      <c r="B6" s="1"/>
    </row>
    <row r="7" spans="2:25" ht="16" thickBot="1" x14ac:dyDescent="0.4">
      <c r="B7" s="232" t="s">
        <v>74</v>
      </c>
      <c r="C7" s="233"/>
      <c r="D7" s="233"/>
      <c r="E7" s="233"/>
      <c r="F7" s="233"/>
      <c r="G7" s="233"/>
      <c r="H7" s="234"/>
      <c r="I7" s="232" t="s">
        <v>73</v>
      </c>
      <c r="J7" s="233"/>
      <c r="K7" s="233"/>
      <c r="L7" s="233"/>
      <c r="M7" s="233"/>
      <c r="N7" s="233"/>
      <c r="O7" s="233"/>
      <c r="P7" s="234"/>
      <c r="Q7" s="232" t="s">
        <v>72</v>
      </c>
      <c r="R7" s="234"/>
      <c r="T7" s="100" t="s">
        <v>144</v>
      </c>
    </row>
    <row r="8" spans="2:25" ht="15.5" x14ac:dyDescent="0.35">
      <c r="B8" s="62" t="s">
        <v>21</v>
      </c>
      <c r="C8" s="63"/>
      <c r="D8" s="63"/>
      <c r="E8" s="63"/>
      <c r="F8" s="63"/>
      <c r="G8" s="63"/>
      <c r="H8" s="63"/>
      <c r="I8" s="64" t="s">
        <v>18</v>
      </c>
      <c r="J8" s="63"/>
      <c r="K8" s="63"/>
      <c r="L8" s="63"/>
      <c r="M8" s="63"/>
      <c r="N8" s="63"/>
      <c r="O8" s="63">
        <v>3</v>
      </c>
      <c r="P8" s="63"/>
      <c r="Q8" s="57" t="s">
        <v>15</v>
      </c>
      <c r="R8" s="65">
        <v>3</v>
      </c>
    </row>
    <row r="9" spans="2:25" ht="13" thickBot="1" x14ac:dyDescent="0.3">
      <c r="B9" s="66"/>
      <c r="C9" s="67"/>
      <c r="D9" s="67"/>
      <c r="E9" s="67"/>
      <c r="F9" s="67"/>
      <c r="G9" s="67"/>
      <c r="H9" s="67"/>
      <c r="I9" s="53" t="s">
        <v>19</v>
      </c>
      <c r="J9" s="67"/>
      <c r="K9" s="67"/>
      <c r="L9" s="67"/>
      <c r="M9" s="67"/>
      <c r="N9" s="67"/>
      <c r="O9" s="67">
        <v>2</v>
      </c>
      <c r="P9" s="67"/>
      <c r="Q9" s="56" t="s">
        <v>16</v>
      </c>
      <c r="R9" s="68">
        <v>2</v>
      </c>
    </row>
    <row r="10" spans="2:25" x14ac:dyDescent="0.25">
      <c r="B10" s="66"/>
      <c r="C10" s="67"/>
      <c r="D10" s="67"/>
      <c r="E10" s="67"/>
      <c r="F10" s="67"/>
      <c r="G10" s="67"/>
      <c r="H10" s="67"/>
      <c r="I10" s="53" t="s">
        <v>20</v>
      </c>
      <c r="J10" s="67"/>
      <c r="K10" s="67"/>
      <c r="L10" s="67"/>
      <c r="M10" s="67"/>
      <c r="N10" s="67"/>
      <c r="O10" s="67">
        <v>1</v>
      </c>
      <c r="P10" s="67"/>
      <c r="Q10" s="56" t="s">
        <v>17</v>
      </c>
      <c r="R10" s="68">
        <v>1</v>
      </c>
      <c r="T10" s="211"/>
      <c r="U10" s="212"/>
      <c r="V10" s="212"/>
      <c r="W10" s="212"/>
      <c r="X10" s="212"/>
      <c r="Y10" s="213"/>
    </row>
    <row r="11" spans="2:25" ht="13.5" thickBot="1" x14ac:dyDescent="0.35">
      <c r="B11" s="69"/>
      <c r="C11" s="70"/>
      <c r="D11" s="70"/>
      <c r="E11" s="70"/>
      <c r="F11" s="70"/>
      <c r="G11" s="70"/>
      <c r="H11" s="70"/>
      <c r="I11" s="71"/>
      <c r="J11" s="70"/>
      <c r="K11" s="70"/>
      <c r="L11" s="70"/>
      <c r="M11" s="70"/>
      <c r="N11" s="70"/>
      <c r="O11" s="72" t="s">
        <v>94</v>
      </c>
      <c r="P11" s="51"/>
      <c r="Q11" s="73" t="s">
        <v>94</v>
      </c>
      <c r="R11" s="52"/>
      <c r="T11" s="214"/>
      <c r="U11" s="215"/>
      <c r="V11" s="215"/>
      <c r="W11" s="215"/>
      <c r="X11" s="215"/>
      <c r="Y11" s="216"/>
    </row>
    <row r="12" spans="2:25" ht="15.5" x14ac:dyDescent="0.35">
      <c r="B12" s="74" t="s">
        <v>25</v>
      </c>
      <c r="C12" s="75"/>
      <c r="D12" s="75"/>
      <c r="E12" s="75"/>
      <c r="F12" s="75"/>
      <c r="G12" s="75"/>
      <c r="H12" s="75"/>
      <c r="I12" s="76" t="s">
        <v>22</v>
      </c>
      <c r="J12" s="75"/>
      <c r="K12" s="75"/>
      <c r="L12" s="75"/>
      <c r="M12" s="75"/>
      <c r="N12" s="75"/>
      <c r="O12" s="75">
        <v>3</v>
      </c>
      <c r="P12" s="75"/>
      <c r="Q12" s="77" t="s">
        <v>15</v>
      </c>
      <c r="R12" s="78">
        <v>3</v>
      </c>
    </row>
    <row r="13" spans="2:25" ht="13" thickBot="1" x14ac:dyDescent="0.3">
      <c r="B13" s="79"/>
      <c r="C13" s="80"/>
      <c r="D13" s="80"/>
      <c r="E13" s="80"/>
      <c r="F13" s="80"/>
      <c r="G13" s="80"/>
      <c r="H13" s="80"/>
      <c r="I13" s="54" t="s">
        <v>23</v>
      </c>
      <c r="J13" s="80"/>
      <c r="K13" s="80"/>
      <c r="L13" s="80"/>
      <c r="M13" s="80"/>
      <c r="N13" s="80"/>
      <c r="O13" s="80">
        <v>2</v>
      </c>
      <c r="P13" s="80"/>
      <c r="Q13" s="55" t="s">
        <v>16</v>
      </c>
      <c r="R13" s="81">
        <v>2</v>
      </c>
    </row>
    <row r="14" spans="2:25" x14ac:dyDescent="0.25">
      <c r="B14" s="79"/>
      <c r="C14" s="80"/>
      <c r="D14" s="80"/>
      <c r="E14" s="80"/>
      <c r="F14" s="80"/>
      <c r="G14" s="80"/>
      <c r="H14" s="80"/>
      <c r="I14" s="54" t="s">
        <v>24</v>
      </c>
      <c r="J14" s="80"/>
      <c r="K14" s="80"/>
      <c r="L14" s="80"/>
      <c r="M14" s="80"/>
      <c r="N14" s="80"/>
      <c r="O14" s="80">
        <v>1</v>
      </c>
      <c r="P14" s="80"/>
      <c r="Q14" s="55" t="s">
        <v>17</v>
      </c>
      <c r="R14" s="81">
        <v>1</v>
      </c>
      <c r="T14" s="211"/>
      <c r="U14" s="212"/>
      <c r="V14" s="212"/>
      <c r="W14" s="212"/>
      <c r="X14" s="212"/>
      <c r="Y14" s="213"/>
    </row>
    <row r="15" spans="2:25" ht="13.5" thickBot="1" x14ac:dyDescent="0.35">
      <c r="B15" s="82"/>
      <c r="C15" s="83"/>
      <c r="D15" s="83"/>
      <c r="E15" s="83"/>
      <c r="F15" s="83"/>
      <c r="G15" s="83"/>
      <c r="H15" s="83"/>
      <c r="I15" s="84"/>
      <c r="J15" s="83"/>
      <c r="K15" s="83"/>
      <c r="L15" s="83"/>
      <c r="M15" s="83"/>
      <c r="N15" s="83"/>
      <c r="O15" s="85" t="s">
        <v>94</v>
      </c>
      <c r="P15" s="51"/>
      <c r="Q15" s="86" t="s">
        <v>94</v>
      </c>
      <c r="R15" s="52"/>
      <c r="T15" s="214"/>
      <c r="U15" s="215"/>
      <c r="V15" s="215"/>
      <c r="W15" s="215"/>
      <c r="X15" s="215"/>
      <c r="Y15" s="216"/>
    </row>
    <row r="16" spans="2:25" ht="15.5" x14ac:dyDescent="0.35">
      <c r="B16" s="62" t="s">
        <v>42</v>
      </c>
      <c r="C16" s="63"/>
      <c r="D16" s="63"/>
      <c r="E16" s="63"/>
      <c r="F16" s="63"/>
      <c r="G16" s="63"/>
      <c r="H16" s="63"/>
      <c r="I16" s="64" t="s">
        <v>26</v>
      </c>
      <c r="J16" s="63"/>
      <c r="K16" s="63"/>
      <c r="L16" s="63"/>
      <c r="M16" s="63"/>
      <c r="N16" s="63"/>
      <c r="O16" s="63">
        <v>3</v>
      </c>
      <c r="P16" s="63"/>
      <c r="Q16" s="57" t="s">
        <v>15</v>
      </c>
      <c r="R16" s="65">
        <v>3</v>
      </c>
    </row>
    <row r="17" spans="2:25" ht="13" thickBot="1" x14ac:dyDescent="0.3">
      <c r="B17" s="66"/>
      <c r="C17" s="67"/>
      <c r="D17" s="67"/>
      <c r="E17" s="67"/>
      <c r="F17" s="67"/>
      <c r="G17" s="67"/>
      <c r="H17" s="67"/>
      <c r="I17" s="53" t="s">
        <v>27</v>
      </c>
      <c r="J17" s="67"/>
      <c r="K17" s="67"/>
      <c r="L17" s="67"/>
      <c r="M17" s="67"/>
      <c r="N17" s="67"/>
      <c r="O17" s="67">
        <v>2</v>
      </c>
      <c r="P17" s="67"/>
      <c r="Q17" s="56" t="s">
        <v>16</v>
      </c>
      <c r="R17" s="68">
        <v>2</v>
      </c>
    </row>
    <row r="18" spans="2:25" x14ac:dyDescent="0.25">
      <c r="B18" s="66"/>
      <c r="C18" s="67"/>
      <c r="D18" s="67"/>
      <c r="E18" s="67"/>
      <c r="F18" s="67"/>
      <c r="G18" s="67"/>
      <c r="H18" s="67"/>
      <c r="I18" s="53" t="s">
        <v>24</v>
      </c>
      <c r="J18" s="67"/>
      <c r="K18" s="67"/>
      <c r="L18" s="67"/>
      <c r="M18" s="67"/>
      <c r="N18" s="67"/>
      <c r="O18" s="67">
        <v>1</v>
      </c>
      <c r="P18" s="67"/>
      <c r="Q18" s="56" t="s">
        <v>17</v>
      </c>
      <c r="R18" s="68">
        <v>1</v>
      </c>
      <c r="T18" s="211"/>
      <c r="U18" s="212"/>
      <c r="V18" s="212"/>
      <c r="W18" s="212"/>
      <c r="X18" s="212"/>
      <c r="Y18" s="213"/>
    </row>
    <row r="19" spans="2:25" ht="13.5" thickBot="1" x14ac:dyDescent="0.35">
      <c r="B19" s="69"/>
      <c r="C19" s="70"/>
      <c r="D19" s="70"/>
      <c r="E19" s="70"/>
      <c r="F19" s="70"/>
      <c r="G19" s="70"/>
      <c r="H19" s="70"/>
      <c r="I19" s="71"/>
      <c r="J19" s="70"/>
      <c r="K19" s="70"/>
      <c r="L19" s="70"/>
      <c r="M19" s="70"/>
      <c r="N19" s="70"/>
      <c r="O19" s="72" t="s">
        <v>94</v>
      </c>
      <c r="P19" s="51"/>
      <c r="Q19" s="73" t="s">
        <v>94</v>
      </c>
      <c r="R19" s="52"/>
      <c r="T19" s="214"/>
      <c r="U19" s="215"/>
      <c r="V19" s="215"/>
      <c r="W19" s="215"/>
      <c r="X19" s="215"/>
      <c r="Y19" s="216"/>
    </row>
    <row r="20" spans="2:25" ht="15.5" x14ac:dyDescent="0.35">
      <c r="B20" s="74" t="s">
        <v>90</v>
      </c>
      <c r="C20" s="75"/>
      <c r="D20" s="75"/>
      <c r="E20" s="75"/>
      <c r="F20" s="75"/>
      <c r="G20" s="75"/>
      <c r="H20" s="75"/>
      <c r="I20" s="77" t="s">
        <v>44</v>
      </c>
      <c r="J20" s="75"/>
      <c r="K20" s="75"/>
      <c r="L20" s="75"/>
      <c r="M20" s="75"/>
      <c r="N20" s="75"/>
      <c r="O20" s="75">
        <v>3</v>
      </c>
      <c r="P20" s="75"/>
      <c r="Q20" s="77" t="s">
        <v>15</v>
      </c>
      <c r="R20" s="78">
        <v>3</v>
      </c>
    </row>
    <row r="21" spans="2:25" ht="16" thickBot="1" x14ac:dyDescent="0.4">
      <c r="B21" s="87" t="s">
        <v>91</v>
      </c>
      <c r="C21" s="80"/>
      <c r="D21" s="80"/>
      <c r="E21" s="80"/>
      <c r="F21" s="80"/>
      <c r="G21" s="80"/>
      <c r="H21" s="80"/>
      <c r="I21" s="55" t="s">
        <v>45</v>
      </c>
      <c r="J21" s="80"/>
      <c r="K21" s="80"/>
      <c r="L21" s="80"/>
      <c r="M21" s="80"/>
      <c r="N21" s="80"/>
      <c r="O21" s="80">
        <v>2</v>
      </c>
      <c r="P21" s="80"/>
      <c r="Q21" s="55" t="s">
        <v>16</v>
      </c>
      <c r="R21" s="81">
        <v>2</v>
      </c>
    </row>
    <row r="22" spans="2:25" x14ac:dyDescent="0.25">
      <c r="B22" s="79"/>
      <c r="C22" s="80"/>
      <c r="D22" s="80"/>
      <c r="E22" s="80"/>
      <c r="F22" s="80"/>
      <c r="G22" s="80"/>
      <c r="H22" s="80"/>
      <c r="I22" s="55" t="s">
        <v>46</v>
      </c>
      <c r="J22" s="80"/>
      <c r="K22" s="80"/>
      <c r="L22" s="80"/>
      <c r="M22" s="80"/>
      <c r="N22" s="80"/>
      <c r="O22" s="80">
        <v>1</v>
      </c>
      <c r="P22" s="80"/>
      <c r="Q22" s="55" t="s">
        <v>17</v>
      </c>
      <c r="R22" s="81">
        <v>1</v>
      </c>
      <c r="T22" s="211"/>
      <c r="U22" s="212"/>
      <c r="V22" s="212"/>
      <c r="W22" s="212"/>
      <c r="X22" s="212"/>
      <c r="Y22" s="213"/>
    </row>
    <row r="23" spans="2:25" ht="13.5" thickBot="1" x14ac:dyDescent="0.35">
      <c r="B23" s="82"/>
      <c r="C23" s="83"/>
      <c r="D23" s="83"/>
      <c r="E23" s="83"/>
      <c r="F23" s="83"/>
      <c r="G23" s="83"/>
      <c r="H23" s="83"/>
      <c r="I23" s="84"/>
      <c r="J23" s="83"/>
      <c r="K23" s="83"/>
      <c r="L23" s="83"/>
      <c r="M23" s="83"/>
      <c r="N23" s="83"/>
      <c r="O23" s="85" t="s">
        <v>94</v>
      </c>
      <c r="P23" s="51"/>
      <c r="Q23" s="86" t="s">
        <v>94</v>
      </c>
      <c r="R23" s="52"/>
      <c r="T23" s="214"/>
      <c r="U23" s="215"/>
      <c r="V23" s="215"/>
      <c r="W23" s="215"/>
      <c r="X23" s="215"/>
      <c r="Y23" s="216"/>
    </row>
    <row r="24" spans="2:25" ht="15.5" x14ac:dyDescent="0.35">
      <c r="B24" s="62" t="s">
        <v>43</v>
      </c>
      <c r="C24" s="63"/>
      <c r="D24" s="63"/>
      <c r="E24" s="63"/>
      <c r="F24" s="63"/>
      <c r="G24" s="63"/>
      <c r="H24" s="63"/>
      <c r="I24" s="64" t="s">
        <v>28</v>
      </c>
      <c r="J24" s="63"/>
      <c r="K24" s="63"/>
      <c r="L24" s="63"/>
      <c r="M24" s="63"/>
      <c r="N24" s="63"/>
      <c r="O24" s="63">
        <v>3</v>
      </c>
      <c r="P24" s="63"/>
      <c r="Q24" s="57" t="s">
        <v>15</v>
      </c>
      <c r="R24" s="65">
        <v>3</v>
      </c>
    </row>
    <row r="25" spans="2:25" ht="13" thickBot="1" x14ac:dyDescent="0.3">
      <c r="B25" s="66"/>
      <c r="C25" s="67"/>
      <c r="D25" s="67"/>
      <c r="E25" s="67"/>
      <c r="F25" s="67"/>
      <c r="G25" s="67"/>
      <c r="H25" s="67"/>
      <c r="I25" s="53" t="s">
        <v>29</v>
      </c>
      <c r="J25" s="67"/>
      <c r="K25" s="67"/>
      <c r="L25" s="67"/>
      <c r="M25" s="67"/>
      <c r="N25" s="67"/>
      <c r="O25" s="67">
        <v>2</v>
      </c>
      <c r="P25" s="67"/>
      <c r="Q25" s="56" t="s">
        <v>16</v>
      </c>
      <c r="R25" s="68">
        <v>2</v>
      </c>
    </row>
    <row r="26" spans="2:25" x14ac:dyDescent="0.25">
      <c r="B26" s="66"/>
      <c r="C26" s="67"/>
      <c r="D26" s="67"/>
      <c r="E26" s="67"/>
      <c r="F26" s="67"/>
      <c r="G26" s="67"/>
      <c r="H26" s="67"/>
      <c r="I26" s="56" t="s">
        <v>47</v>
      </c>
      <c r="J26" s="67"/>
      <c r="K26" s="67"/>
      <c r="L26" s="67"/>
      <c r="M26" s="67"/>
      <c r="N26" s="67"/>
      <c r="O26" s="67">
        <v>1</v>
      </c>
      <c r="P26" s="67"/>
      <c r="Q26" s="56" t="s">
        <v>17</v>
      </c>
      <c r="R26" s="68">
        <v>1</v>
      </c>
      <c r="T26" s="211"/>
      <c r="U26" s="212"/>
      <c r="V26" s="212"/>
      <c r="W26" s="212"/>
      <c r="X26" s="212"/>
      <c r="Y26" s="213"/>
    </row>
    <row r="27" spans="2:25" ht="11.25" customHeight="1" thickBot="1" x14ac:dyDescent="0.35">
      <c r="B27" s="69"/>
      <c r="C27" s="70"/>
      <c r="D27" s="70"/>
      <c r="E27" s="70"/>
      <c r="F27" s="70"/>
      <c r="G27" s="70"/>
      <c r="H27" s="70"/>
      <c r="I27" s="71"/>
      <c r="J27" s="70"/>
      <c r="K27" s="70"/>
      <c r="L27" s="70"/>
      <c r="M27" s="70"/>
      <c r="N27" s="70"/>
      <c r="O27" s="72" t="s">
        <v>94</v>
      </c>
      <c r="P27" s="51"/>
      <c r="Q27" s="73" t="s">
        <v>94</v>
      </c>
      <c r="R27" s="52"/>
      <c r="T27" s="214"/>
      <c r="U27" s="215"/>
      <c r="V27" s="215"/>
      <c r="W27" s="215"/>
      <c r="X27" s="215"/>
      <c r="Y27" s="216"/>
    </row>
    <row r="28" spans="2:25" ht="13" thickBot="1" x14ac:dyDescent="0.3">
      <c r="B28" s="3"/>
      <c r="C28" s="3"/>
      <c r="D28" s="3"/>
      <c r="E28" s="3"/>
      <c r="F28" s="3"/>
      <c r="G28" s="3"/>
      <c r="H28" s="3"/>
      <c r="I28" s="3"/>
      <c r="J28" s="3"/>
      <c r="K28" s="3"/>
      <c r="L28" s="3"/>
      <c r="M28" s="3"/>
      <c r="N28" s="3"/>
      <c r="O28" s="3"/>
      <c r="P28" s="3"/>
      <c r="Q28" s="3"/>
      <c r="R28" s="3"/>
      <c r="T28" s="3"/>
      <c r="U28" s="3"/>
    </row>
    <row r="29" spans="2:25" ht="16" thickBot="1" x14ac:dyDescent="0.4">
      <c r="N29" s="107" t="s">
        <v>33</v>
      </c>
      <c r="O29" s="207" t="s">
        <v>75</v>
      </c>
      <c r="P29" s="208"/>
      <c r="Q29" s="208"/>
      <c r="R29" s="209"/>
    </row>
    <row r="30" spans="2:25" ht="16" thickBot="1" x14ac:dyDescent="0.4">
      <c r="L30" s="207" t="s">
        <v>86</v>
      </c>
      <c r="M30" s="209"/>
      <c r="N30" s="119" t="str">
        <f>IF(Completo2=TRUE,punt_vul2,"")</f>
        <v/>
      </c>
      <c r="O30" s="193" t="str">
        <f>IF(Completo2=TRUE,IF(punt_vul2&lt;8, "No Vulnerable",IF(punt_vul2&lt;10,"Menos Vulnerable",IF(punt_vul2&lt;12,"Vulnerable",IF(punt_vul2&lt;14,"Altamente Vulnerable","Críticamente Vulnerable")))),"Datos Insuficientes")</f>
        <v>Datos Insuficientes</v>
      </c>
      <c r="P30" s="193"/>
      <c r="Q30" s="193"/>
      <c r="R30" s="194"/>
    </row>
    <row r="31" spans="2:25" ht="16" thickBot="1" x14ac:dyDescent="0.4">
      <c r="L31" s="207" t="s">
        <v>110</v>
      </c>
      <c r="M31" s="209"/>
      <c r="N31" s="120" t="str">
        <f>IF(cert_completo2=TRUE,punt_cert2,"")</f>
        <v/>
      </c>
      <c r="O31" s="210" t="str">
        <f>IF(cert_completo2=TRUE,IF(punt_cert2&lt;8,"Bajo",IF(punt_cert2&lt;13,"Medio","Alto")),"")</f>
        <v/>
      </c>
      <c r="P31" s="193"/>
      <c r="Q31" s="193"/>
      <c r="R31" s="194"/>
    </row>
    <row r="32" spans="2:25" ht="13" thickBot="1" x14ac:dyDescent="0.3"/>
    <row r="33" spans="6:18" ht="14.5" thickBot="1" x14ac:dyDescent="0.35">
      <c r="F33" s="198" t="s">
        <v>75</v>
      </c>
      <c r="G33" s="199"/>
      <c r="H33" s="200"/>
      <c r="I33" s="99" t="s">
        <v>33</v>
      </c>
      <c r="J33" s="198" t="s">
        <v>132</v>
      </c>
      <c r="K33" s="199"/>
      <c r="L33" s="199"/>
      <c r="M33" s="199"/>
      <c r="N33" s="199"/>
      <c r="O33" s="199"/>
      <c r="P33" s="199"/>
      <c r="Q33" s="199"/>
      <c r="R33" s="200"/>
    </row>
    <row r="34" spans="6:18" ht="13" thickBot="1" x14ac:dyDescent="0.3">
      <c r="F34" s="189" t="s">
        <v>61</v>
      </c>
      <c r="G34" s="190"/>
      <c r="H34" s="191"/>
      <c r="I34" s="111" t="s">
        <v>156</v>
      </c>
      <c r="J34" s="244" t="s">
        <v>127</v>
      </c>
      <c r="K34" s="245"/>
      <c r="L34" s="245"/>
      <c r="M34" s="245"/>
      <c r="N34" s="245"/>
      <c r="O34" s="245"/>
      <c r="P34" s="245"/>
      <c r="Q34" s="245"/>
      <c r="R34" s="246"/>
    </row>
    <row r="35" spans="6:18" ht="13.5" customHeight="1" thickBot="1" x14ac:dyDescent="0.3">
      <c r="F35" s="189" t="s">
        <v>41</v>
      </c>
      <c r="G35" s="190"/>
      <c r="H35" s="191"/>
      <c r="I35" s="115" t="s">
        <v>157</v>
      </c>
      <c r="J35" s="195" t="s">
        <v>128</v>
      </c>
      <c r="K35" s="196"/>
      <c r="L35" s="196"/>
      <c r="M35" s="196"/>
      <c r="N35" s="196"/>
      <c r="O35" s="196"/>
      <c r="P35" s="196"/>
      <c r="Q35" s="196"/>
      <c r="R35" s="197"/>
    </row>
    <row r="36" spans="6:18" ht="39" customHeight="1" thickBot="1" x14ac:dyDescent="0.3">
      <c r="F36" s="189" t="s">
        <v>6</v>
      </c>
      <c r="G36" s="190"/>
      <c r="H36" s="191"/>
      <c r="I36" s="116" t="s">
        <v>158</v>
      </c>
      <c r="J36" s="195" t="s">
        <v>129</v>
      </c>
      <c r="K36" s="196"/>
      <c r="L36" s="196"/>
      <c r="M36" s="196"/>
      <c r="N36" s="196"/>
      <c r="O36" s="196"/>
      <c r="P36" s="196"/>
      <c r="Q36" s="196"/>
      <c r="R36" s="197"/>
    </row>
    <row r="37" spans="6:18" ht="26.25" customHeight="1" thickBot="1" x14ac:dyDescent="0.3">
      <c r="F37" s="189" t="s">
        <v>40</v>
      </c>
      <c r="G37" s="190"/>
      <c r="H37" s="191"/>
      <c r="I37" s="115" t="s">
        <v>159</v>
      </c>
      <c r="J37" s="195" t="s">
        <v>130</v>
      </c>
      <c r="K37" s="196"/>
      <c r="L37" s="196"/>
      <c r="M37" s="196"/>
      <c r="N37" s="196"/>
      <c r="O37" s="196"/>
      <c r="P37" s="196"/>
      <c r="Q37" s="196"/>
      <c r="R37" s="197"/>
    </row>
    <row r="38" spans="6:18" ht="26.25" customHeight="1" thickBot="1" x14ac:dyDescent="0.3">
      <c r="F38" s="189" t="s">
        <v>97</v>
      </c>
      <c r="G38" s="190"/>
      <c r="H38" s="191"/>
      <c r="I38" s="115" t="s">
        <v>160</v>
      </c>
      <c r="J38" s="195" t="s">
        <v>131</v>
      </c>
      <c r="K38" s="196"/>
      <c r="L38" s="196"/>
      <c r="M38" s="196"/>
      <c r="N38" s="196"/>
      <c r="O38" s="196"/>
      <c r="P38" s="196"/>
      <c r="Q38" s="196"/>
      <c r="R38" s="197"/>
    </row>
    <row r="39" spans="6:18" ht="13" thickBot="1" x14ac:dyDescent="0.3"/>
    <row r="40" spans="6:18" ht="14.5" thickBot="1" x14ac:dyDescent="0.35">
      <c r="F40" s="217" t="s">
        <v>75</v>
      </c>
      <c r="G40" s="218"/>
      <c r="H40" s="219"/>
      <c r="I40" s="108" t="s">
        <v>33</v>
      </c>
      <c r="J40" s="217" t="s">
        <v>72</v>
      </c>
      <c r="K40" s="218"/>
      <c r="L40" s="218"/>
      <c r="M40" s="218"/>
      <c r="N40" s="219"/>
    </row>
    <row r="41" spans="6:18" ht="13" thickBot="1" x14ac:dyDescent="0.3">
      <c r="F41" s="229" t="s">
        <v>17</v>
      </c>
      <c r="G41" s="230"/>
      <c r="H41" s="231"/>
      <c r="I41" s="109" t="s">
        <v>156</v>
      </c>
      <c r="J41" s="241" t="s">
        <v>150</v>
      </c>
      <c r="K41" s="242"/>
      <c r="L41" s="242"/>
      <c r="M41" s="242"/>
      <c r="N41" s="243"/>
    </row>
    <row r="42" spans="6:18" ht="13" thickBot="1" x14ac:dyDescent="0.3">
      <c r="F42" s="229" t="s">
        <v>16</v>
      </c>
      <c r="G42" s="230"/>
      <c r="H42" s="231"/>
      <c r="I42" s="109" t="s">
        <v>161</v>
      </c>
      <c r="J42" s="241" t="s">
        <v>149</v>
      </c>
      <c r="K42" s="242"/>
      <c r="L42" s="242"/>
      <c r="M42" s="242"/>
      <c r="N42" s="243"/>
    </row>
    <row r="43" spans="6:18" ht="13" thickBot="1" x14ac:dyDescent="0.3">
      <c r="F43" s="229" t="s">
        <v>15</v>
      </c>
      <c r="G43" s="230"/>
      <c r="H43" s="231"/>
      <c r="I43" s="118" t="s">
        <v>162</v>
      </c>
      <c r="J43" s="238" t="s">
        <v>148</v>
      </c>
      <c r="K43" s="239"/>
      <c r="L43" s="239"/>
      <c r="M43" s="239"/>
      <c r="N43" s="240"/>
    </row>
  </sheetData>
  <sheetProtection sheet="1" objects="1" scenarios="1"/>
  <mergeCells count="34">
    <mergeCell ref="F43:H43"/>
    <mergeCell ref="J43:N43"/>
    <mergeCell ref="J33:R33"/>
    <mergeCell ref="F40:H40"/>
    <mergeCell ref="F41:H41"/>
    <mergeCell ref="F42:H42"/>
    <mergeCell ref="J40:N40"/>
    <mergeCell ref="J41:N41"/>
    <mergeCell ref="J42:N42"/>
    <mergeCell ref="J34:R34"/>
    <mergeCell ref="J35:R35"/>
    <mergeCell ref="J36:R36"/>
    <mergeCell ref="J37:R37"/>
    <mergeCell ref="J38:R38"/>
    <mergeCell ref="T10:Y11"/>
    <mergeCell ref="T14:Y15"/>
    <mergeCell ref="T18:Y19"/>
    <mergeCell ref="T22:Y23"/>
    <mergeCell ref="T26:Y27"/>
    <mergeCell ref="B7:H7"/>
    <mergeCell ref="I7:P7"/>
    <mergeCell ref="Q7:R7"/>
    <mergeCell ref="F5:R5"/>
    <mergeCell ref="O30:R30"/>
    <mergeCell ref="O29:R29"/>
    <mergeCell ref="L30:M30"/>
    <mergeCell ref="L31:M31"/>
    <mergeCell ref="O31:R31"/>
    <mergeCell ref="F38:H38"/>
    <mergeCell ref="F33:H33"/>
    <mergeCell ref="F34:H34"/>
    <mergeCell ref="F35:H35"/>
    <mergeCell ref="F36:H36"/>
    <mergeCell ref="F37:H37"/>
  </mergeCells>
  <phoneticPr fontId="2" type="noConversion"/>
  <dataValidations count="3">
    <dataValidation type="list" allowBlank="1" showDropDown="1" showInputMessage="1" showErrorMessage="1" errorTitle="Valor Incorrecto" error="Ingrese un número entre 1 y 3." sqref="P27">
      <formula1>Certidumbre</formula1>
    </dataValidation>
    <dataValidation type="list" allowBlank="1" showDropDown="1" showInputMessage="1" showErrorMessage="1" errorTitle="Valor Incorrecto" error="Ingrese un número entre 1 y 3." sqref="R27:S27 R23:S23 R19:S19 R15:S15 R11:S11 P15 P19 P23">
      <formula1>Certidumbre</formula1>
    </dataValidation>
    <dataValidation type="list" allowBlank="1" showDropDown="1" showInputMessage="1" showErrorMessage="1" errorTitle="Valor Incorrecto" error="Ingrese un número entre 1 y 3." sqref="P11">
      <formula1>Certidumbre</formula1>
    </dataValidation>
  </dataValidations>
  <pageMargins left="0.75" right="0.75" top="1" bottom="1" header="0.5" footer="0.5"/>
  <pageSetup orientation="portrait" horizontalDpi="0" verticalDpi="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W39"/>
  <sheetViews>
    <sheetView workbookViewId="0">
      <pane ySplit="5" topLeftCell="A6" activePane="bottomLeft" state="frozen"/>
      <selection pane="bottomLeft"/>
    </sheetView>
  </sheetViews>
  <sheetFormatPr defaultColWidth="9.1796875" defaultRowHeight="12.5" x14ac:dyDescent="0.25"/>
  <cols>
    <col min="1" max="1" width="2" customWidth="1"/>
    <col min="5" max="5" width="12.7265625" customWidth="1"/>
    <col min="6" max="6" width="22.1796875" customWidth="1"/>
    <col min="12" max="12" width="9.453125" customWidth="1"/>
    <col min="13" max="13" width="12" customWidth="1"/>
    <col min="14" max="14" width="9.453125" customWidth="1"/>
    <col min="15" max="16" width="9.1796875" customWidth="1"/>
    <col min="17" max="17" width="10.7265625" customWidth="1"/>
  </cols>
  <sheetData>
    <row r="1" spans="2:23" ht="20" x14ac:dyDescent="0.4">
      <c r="B1" s="2" t="s">
        <v>242</v>
      </c>
    </row>
    <row r="2" spans="2:23" ht="10.5" customHeight="1" x14ac:dyDescent="0.25"/>
    <row r="3" spans="2:23" ht="36.75" customHeight="1" x14ac:dyDescent="0.4">
      <c r="B3" s="274" t="s">
        <v>31</v>
      </c>
      <c r="C3" s="274"/>
      <c r="D3" s="274"/>
      <c r="E3" s="274"/>
      <c r="F3" s="274"/>
      <c r="G3" s="274"/>
      <c r="H3" s="274"/>
      <c r="I3" s="274"/>
      <c r="J3" s="274"/>
      <c r="K3" s="274"/>
      <c r="L3" s="274"/>
      <c r="M3" s="274"/>
      <c r="N3" s="274"/>
      <c r="O3" s="274"/>
    </row>
    <row r="4" spans="2:23" ht="10.5" customHeight="1" thickBot="1" x14ac:dyDescent="0.3"/>
    <row r="5" spans="2:23" ht="20.5" thickBot="1" x14ac:dyDescent="0.45">
      <c r="B5" s="2"/>
      <c r="E5" s="13" t="s">
        <v>30</v>
      </c>
      <c r="F5" s="235" t="str">
        <f>IF('Módulo 1'!F5:T5="","",'Módulo 1'!F5:T5)</f>
        <v/>
      </c>
      <c r="G5" s="236"/>
      <c r="H5" s="236"/>
      <c r="I5" s="236"/>
      <c r="J5" s="236"/>
      <c r="K5" s="236"/>
      <c r="L5" s="236"/>
      <c r="M5" s="236"/>
      <c r="N5" s="236"/>
      <c r="O5" s="237"/>
      <c r="U5" s="9"/>
      <c r="V5" s="9"/>
      <c r="W5" s="9"/>
    </row>
    <row r="6" spans="2:23" ht="10.5" customHeight="1" thickBot="1" x14ac:dyDescent="0.3"/>
    <row r="7" spans="2:23" ht="16" thickBot="1" x14ac:dyDescent="0.4">
      <c r="D7" s="278" t="s">
        <v>103</v>
      </c>
      <c r="E7" s="279"/>
      <c r="F7" s="280"/>
      <c r="G7" s="275" t="str">
        <f>IF(completo_mod1_2=TRUE,HLOOKUP(Valores!F32,Valores!M4:Q9,Valores!A35,FALSE),"Datos Insuficientes")</f>
        <v>Datos Insuficientes</v>
      </c>
      <c r="H7" s="276"/>
      <c r="I7" s="276"/>
      <c r="J7" s="276"/>
      <c r="K7" s="277"/>
    </row>
    <row r="8" spans="2:23" ht="13" thickBot="1" x14ac:dyDescent="0.3"/>
    <row r="9" spans="2:23" ht="16" thickBot="1" x14ac:dyDescent="0.4">
      <c r="F9" s="95" t="s">
        <v>110</v>
      </c>
      <c r="G9" s="304" t="str">
        <f>IF(cert_completo_mod_1_2=TRUE,IF(cert_punt_1_2&lt;24,"Bajo",IF(cert_punt_1_2&lt;33,"Medio","Alto")),"Datos Insuficientes")</f>
        <v>Datos Insuficientes</v>
      </c>
      <c r="H9" s="305"/>
      <c r="I9" s="305"/>
      <c r="J9" s="305"/>
      <c r="K9" s="306"/>
    </row>
    <row r="11" spans="2:23" ht="13" thickBot="1" x14ac:dyDescent="0.3"/>
    <row r="12" spans="2:23" ht="16" thickBot="1" x14ac:dyDescent="0.4">
      <c r="B12" s="301" t="s">
        <v>104</v>
      </c>
      <c r="C12" s="302"/>
      <c r="D12" s="302"/>
      <c r="E12" s="302"/>
      <c r="F12" s="302"/>
      <c r="G12" s="302"/>
      <c r="H12" s="302"/>
      <c r="I12" s="302"/>
      <c r="J12" s="302"/>
      <c r="K12" s="302"/>
      <c r="L12" s="302"/>
      <c r="M12" s="303"/>
      <c r="N12" s="9"/>
      <c r="O12" s="9"/>
      <c r="P12" s="9"/>
      <c r="Q12" s="9"/>
      <c r="R12" s="9"/>
      <c r="S12" s="9"/>
    </row>
    <row r="13" spans="2:23" ht="13" x14ac:dyDescent="0.3">
      <c r="B13" s="284" t="s">
        <v>105</v>
      </c>
      <c r="C13" s="285"/>
      <c r="D13" s="285"/>
      <c r="E13" s="285"/>
      <c r="F13" s="285"/>
      <c r="G13" s="285"/>
      <c r="H13" s="285"/>
      <c r="I13" s="285"/>
      <c r="J13" s="285"/>
      <c r="K13" s="285"/>
      <c r="L13" s="285"/>
      <c r="M13" s="286"/>
    </row>
    <row r="14" spans="2:23" ht="13" x14ac:dyDescent="0.3">
      <c r="B14" s="287" t="s">
        <v>106</v>
      </c>
      <c r="C14" s="288"/>
      <c r="D14" s="288"/>
      <c r="E14" s="288"/>
      <c r="F14" s="288"/>
      <c r="G14" s="288"/>
      <c r="H14" s="288"/>
      <c r="I14" s="288"/>
      <c r="J14" s="288"/>
      <c r="K14" s="288"/>
      <c r="L14" s="288"/>
      <c r="M14" s="289"/>
    </row>
    <row r="15" spans="2:23" ht="13" x14ac:dyDescent="0.3">
      <c r="B15" s="287" t="s">
        <v>109</v>
      </c>
      <c r="C15" s="288"/>
      <c r="D15" s="288"/>
      <c r="E15" s="288"/>
      <c r="F15" s="288"/>
      <c r="G15" s="288"/>
      <c r="H15" s="288"/>
      <c r="I15" s="288"/>
      <c r="J15" s="288"/>
      <c r="K15" s="288"/>
      <c r="L15" s="288"/>
      <c r="M15" s="289"/>
    </row>
    <row r="16" spans="2:23" ht="13" x14ac:dyDescent="0.3">
      <c r="B16" s="287" t="s">
        <v>107</v>
      </c>
      <c r="C16" s="288"/>
      <c r="D16" s="288"/>
      <c r="E16" s="288"/>
      <c r="F16" s="288"/>
      <c r="G16" s="288"/>
      <c r="H16" s="288"/>
      <c r="I16" s="288"/>
      <c r="J16" s="288"/>
      <c r="K16" s="288"/>
      <c r="L16" s="288"/>
      <c r="M16" s="289"/>
    </row>
    <row r="17" spans="2:21" ht="13.5" thickBot="1" x14ac:dyDescent="0.35">
      <c r="B17" s="290" t="s">
        <v>108</v>
      </c>
      <c r="C17" s="291"/>
      <c r="D17" s="291"/>
      <c r="E17" s="291"/>
      <c r="F17" s="291"/>
      <c r="G17" s="291"/>
      <c r="H17" s="291"/>
      <c r="I17" s="291"/>
      <c r="J17" s="291"/>
      <c r="K17" s="291"/>
      <c r="L17" s="291"/>
      <c r="M17" s="292"/>
    </row>
    <row r="18" spans="2:21" ht="14.25" customHeight="1" thickBot="1" x14ac:dyDescent="0.3"/>
    <row r="19" spans="2:21" ht="16" thickBot="1" x14ac:dyDescent="0.4">
      <c r="B19" s="281" t="s">
        <v>114</v>
      </c>
      <c r="C19" s="282"/>
      <c r="D19" s="282"/>
      <c r="E19" s="282"/>
      <c r="F19" s="283"/>
      <c r="H19" s="299" t="s">
        <v>173</v>
      </c>
      <c r="I19" s="300"/>
      <c r="J19" s="296" t="s">
        <v>141</v>
      </c>
      <c r="K19" s="297"/>
      <c r="L19" s="297"/>
      <c r="M19" s="297"/>
      <c r="N19" s="298"/>
    </row>
    <row r="20" spans="2:21" ht="13" x14ac:dyDescent="0.3">
      <c r="B20" s="307" t="s">
        <v>115</v>
      </c>
      <c r="C20" s="308"/>
      <c r="D20" s="308"/>
      <c r="E20" s="308"/>
      <c r="F20" s="309"/>
      <c r="H20" s="121" t="s">
        <v>140</v>
      </c>
      <c r="I20" s="122"/>
      <c r="J20" s="293" t="s">
        <v>164</v>
      </c>
      <c r="K20" s="294"/>
      <c r="L20" s="294"/>
      <c r="M20" s="294"/>
      <c r="N20" s="295"/>
    </row>
    <row r="21" spans="2:21" ht="13.5" thickBot="1" x14ac:dyDescent="0.35">
      <c r="B21" s="260" t="s">
        <v>116</v>
      </c>
      <c r="C21" s="261"/>
      <c r="D21" s="261"/>
      <c r="E21" s="261"/>
      <c r="F21" s="262"/>
      <c r="H21" s="272" t="s">
        <v>139</v>
      </c>
      <c r="I21" s="273"/>
      <c r="J21" s="133" t="s">
        <v>167</v>
      </c>
      <c r="K21" s="134" t="s">
        <v>168</v>
      </c>
      <c r="L21" s="134" t="s">
        <v>169</v>
      </c>
      <c r="M21" s="134" t="s">
        <v>170</v>
      </c>
      <c r="N21" s="135" t="s">
        <v>171</v>
      </c>
    </row>
    <row r="22" spans="2:21" ht="13.5" thickBot="1" x14ac:dyDescent="0.35">
      <c r="B22" s="263" t="s">
        <v>117</v>
      </c>
      <c r="C22" s="264"/>
      <c r="D22" s="264"/>
      <c r="E22" s="264"/>
      <c r="F22" s="265"/>
      <c r="H22" s="268" t="s">
        <v>166</v>
      </c>
      <c r="I22" s="269"/>
      <c r="J22" s="125" t="s">
        <v>167</v>
      </c>
      <c r="K22" s="126" t="s">
        <v>167</v>
      </c>
      <c r="L22" s="126" t="s">
        <v>167</v>
      </c>
      <c r="M22" s="126" t="s">
        <v>168</v>
      </c>
      <c r="N22" s="127" t="s">
        <v>168</v>
      </c>
    </row>
    <row r="23" spans="2:21" ht="13.5" customHeight="1" x14ac:dyDescent="0.3">
      <c r="H23" s="268" t="s">
        <v>165</v>
      </c>
      <c r="I23" s="269"/>
      <c r="J23" s="128" t="s">
        <v>167</v>
      </c>
      <c r="K23" s="123" t="s">
        <v>167</v>
      </c>
      <c r="L23" s="123" t="s">
        <v>168</v>
      </c>
      <c r="M23" s="123" t="s">
        <v>168</v>
      </c>
      <c r="N23" s="129" t="s">
        <v>169</v>
      </c>
    </row>
    <row r="24" spans="2:21" ht="13.5" customHeight="1" x14ac:dyDescent="0.3">
      <c r="H24" s="268" t="s">
        <v>6</v>
      </c>
      <c r="I24" s="269"/>
      <c r="J24" s="128" t="s">
        <v>167</v>
      </c>
      <c r="K24" s="124" t="s">
        <v>168</v>
      </c>
      <c r="L24" s="123" t="s">
        <v>169</v>
      </c>
      <c r="M24" s="123" t="s">
        <v>169</v>
      </c>
      <c r="N24" s="129" t="s">
        <v>172</v>
      </c>
    </row>
    <row r="25" spans="2:21" ht="13.5" customHeight="1" x14ac:dyDescent="0.3">
      <c r="H25" s="268" t="s">
        <v>41</v>
      </c>
      <c r="I25" s="269"/>
      <c r="J25" s="128" t="s">
        <v>167</v>
      </c>
      <c r="K25" s="123" t="s">
        <v>168</v>
      </c>
      <c r="L25" s="123" t="s">
        <v>169</v>
      </c>
      <c r="M25" s="123" t="s">
        <v>170</v>
      </c>
      <c r="N25" s="129" t="s">
        <v>171</v>
      </c>
      <c r="U25" s="3"/>
    </row>
    <row r="26" spans="2:21" ht="13.5" customHeight="1" thickBot="1" x14ac:dyDescent="0.4">
      <c r="H26" s="270" t="s">
        <v>61</v>
      </c>
      <c r="I26" s="271"/>
      <c r="J26" s="130" t="s">
        <v>168</v>
      </c>
      <c r="K26" s="131" t="s">
        <v>169</v>
      </c>
      <c r="L26" s="131" t="s">
        <v>172</v>
      </c>
      <c r="M26" s="131" t="s">
        <v>171</v>
      </c>
      <c r="N26" s="132" t="s">
        <v>171</v>
      </c>
      <c r="U26" s="7"/>
    </row>
    <row r="27" spans="2:21" ht="18.5" thickBot="1" x14ac:dyDescent="0.45">
      <c r="G27" s="4"/>
      <c r="H27" s="3"/>
      <c r="I27" s="3"/>
      <c r="J27" s="3"/>
      <c r="K27" s="3"/>
      <c r="L27" s="3"/>
      <c r="M27" s="6"/>
      <c r="N27" s="6"/>
      <c r="O27" s="6"/>
      <c r="P27" s="6"/>
      <c r="Q27" s="6"/>
      <c r="R27" s="6"/>
      <c r="S27" s="6"/>
      <c r="T27" s="6"/>
      <c r="U27" s="7"/>
    </row>
    <row r="28" spans="2:21" ht="16" thickBot="1" x14ac:dyDescent="0.4">
      <c r="F28" s="253" t="s">
        <v>118</v>
      </c>
      <c r="G28" s="254"/>
      <c r="H28" s="254"/>
      <c r="I28" s="254"/>
      <c r="J28" s="254"/>
      <c r="K28" s="254"/>
      <c r="L28" s="255"/>
      <c r="M28" s="3"/>
      <c r="N28" s="3"/>
      <c r="O28" s="3"/>
      <c r="P28" s="3"/>
      <c r="Q28" s="3"/>
      <c r="R28" s="3"/>
      <c r="S28" s="3"/>
      <c r="T28" s="3"/>
      <c r="U28" s="3"/>
    </row>
    <row r="29" spans="2:21" ht="15.5" x14ac:dyDescent="0.35">
      <c r="F29" s="256"/>
      <c r="G29" s="257"/>
      <c r="H29" s="257"/>
      <c r="I29" s="258" t="s">
        <v>73</v>
      </c>
      <c r="J29" s="258"/>
      <c r="K29" s="258" t="s">
        <v>72</v>
      </c>
      <c r="L29" s="259"/>
      <c r="M29" s="5"/>
      <c r="N29" s="5"/>
      <c r="O29" s="5"/>
      <c r="P29" s="5"/>
      <c r="Q29" s="5"/>
      <c r="R29" s="5"/>
      <c r="S29" s="5"/>
      <c r="T29" s="5"/>
      <c r="U29" s="3"/>
    </row>
    <row r="30" spans="2:21" ht="15.5" x14ac:dyDescent="0.35">
      <c r="F30" s="266" t="s">
        <v>119</v>
      </c>
      <c r="G30" s="267"/>
      <c r="H30" s="267"/>
      <c r="I30" s="248">
        <f>Punt_vul</f>
        <v>0</v>
      </c>
      <c r="J30" s="248"/>
      <c r="K30" s="248">
        <f>punt_cert1</f>
        <v>0</v>
      </c>
      <c r="L30" s="249"/>
      <c r="M30" s="5"/>
      <c r="N30" s="5"/>
      <c r="O30" s="5"/>
      <c r="P30" s="5"/>
      <c r="Q30" s="5"/>
      <c r="R30" s="5"/>
      <c r="S30" s="5"/>
      <c r="T30" s="5"/>
      <c r="U30" s="3"/>
    </row>
    <row r="31" spans="2:21" ht="16" thickBot="1" x14ac:dyDescent="0.4">
      <c r="F31" s="251" t="s">
        <v>120</v>
      </c>
      <c r="G31" s="252"/>
      <c r="H31" s="252"/>
      <c r="I31" s="247">
        <f>punt_vul2</f>
        <v>0</v>
      </c>
      <c r="J31" s="247"/>
      <c r="K31" s="247">
        <f>punt_cert2</f>
        <v>0</v>
      </c>
      <c r="L31" s="250"/>
      <c r="M31" s="5"/>
      <c r="N31" s="5"/>
      <c r="O31" s="5"/>
      <c r="P31" s="5"/>
      <c r="Q31" s="5"/>
      <c r="R31" s="5"/>
      <c r="S31" s="5"/>
      <c r="T31" s="5"/>
      <c r="U31" s="3"/>
    </row>
    <row r="32" spans="2:21" ht="15.5" x14ac:dyDescent="0.35">
      <c r="G32" s="8"/>
      <c r="H32" s="8"/>
      <c r="I32" s="8"/>
      <c r="J32" s="3"/>
      <c r="K32" s="5"/>
      <c r="L32" s="5"/>
      <c r="M32" s="5"/>
      <c r="N32" s="5"/>
      <c r="O32" s="5"/>
      <c r="P32" s="5"/>
      <c r="Q32" s="5"/>
      <c r="R32" s="5"/>
      <c r="S32" s="5"/>
      <c r="T32" s="5"/>
      <c r="U32" s="3"/>
    </row>
    <row r="33" spans="7:21" ht="15.5" x14ac:dyDescent="0.35">
      <c r="G33" s="8"/>
      <c r="H33" s="8"/>
      <c r="I33" s="8"/>
      <c r="J33" s="3"/>
      <c r="K33" s="5"/>
      <c r="L33" s="5"/>
      <c r="M33" s="5"/>
      <c r="N33" s="5"/>
      <c r="O33" s="5"/>
      <c r="P33" s="5"/>
      <c r="Q33" s="5"/>
      <c r="R33" s="5"/>
      <c r="S33" s="5"/>
      <c r="T33" s="5"/>
      <c r="U33" s="3"/>
    </row>
    <row r="34" spans="7:21" ht="15.5" x14ac:dyDescent="0.35">
      <c r="G34" s="8"/>
      <c r="H34" s="8"/>
      <c r="I34" s="8"/>
      <c r="J34" s="3"/>
      <c r="K34" s="5"/>
      <c r="L34" s="5"/>
      <c r="M34" s="5"/>
      <c r="N34" s="5"/>
      <c r="O34" s="5"/>
      <c r="P34" s="5"/>
      <c r="Q34" s="5"/>
      <c r="R34" s="5"/>
      <c r="S34" s="5"/>
      <c r="T34" s="5"/>
      <c r="U34" s="3"/>
    </row>
    <row r="35" spans="7:21" ht="15.5" x14ac:dyDescent="0.35">
      <c r="G35" s="8"/>
      <c r="H35" s="8"/>
      <c r="I35" s="8"/>
      <c r="J35" s="3"/>
      <c r="K35" s="5"/>
      <c r="L35" s="5"/>
      <c r="M35" s="5"/>
      <c r="N35" s="5"/>
      <c r="O35" s="5"/>
      <c r="P35" s="5"/>
      <c r="Q35" s="5"/>
      <c r="R35" s="5"/>
      <c r="S35" s="5"/>
      <c r="T35" s="5"/>
      <c r="U35" s="3"/>
    </row>
    <row r="36" spans="7:21" ht="15.5" x14ac:dyDescent="0.35">
      <c r="G36" s="8"/>
      <c r="H36" s="8"/>
      <c r="I36" s="8"/>
      <c r="J36" s="3"/>
      <c r="K36" s="5"/>
      <c r="L36" s="5"/>
      <c r="M36" s="5"/>
      <c r="N36" s="5"/>
      <c r="O36" s="5"/>
      <c r="P36" s="5"/>
      <c r="Q36" s="5"/>
      <c r="R36" s="5"/>
      <c r="S36" s="5"/>
      <c r="T36" s="5"/>
      <c r="U36" s="3"/>
    </row>
    <row r="37" spans="7:21" ht="15.5" x14ac:dyDescent="0.35">
      <c r="G37" s="8"/>
      <c r="H37" s="8"/>
      <c r="I37" s="8"/>
      <c r="J37" s="3"/>
      <c r="K37" s="5"/>
      <c r="L37" s="5"/>
      <c r="M37" s="5"/>
      <c r="N37" s="5"/>
      <c r="O37" s="5"/>
      <c r="P37" s="5"/>
      <c r="Q37" s="5"/>
      <c r="R37" s="5"/>
      <c r="S37" s="5"/>
      <c r="T37" s="5"/>
      <c r="U37" s="3"/>
    </row>
    <row r="38" spans="7:21" ht="15.5" x14ac:dyDescent="0.35">
      <c r="G38" s="8"/>
      <c r="H38" s="8"/>
      <c r="I38" s="8"/>
      <c r="J38" s="3"/>
      <c r="K38" s="5"/>
      <c r="L38" s="5"/>
    </row>
    <row r="39" spans="7:21" ht="15.5" x14ac:dyDescent="0.35">
      <c r="G39" s="8"/>
      <c r="H39" s="8"/>
      <c r="I39" s="8"/>
      <c r="J39" s="3"/>
      <c r="K39" s="5"/>
      <c r="L39" s="5"/>
    </row>
  </sheetData>
  <sheetProtection sheet="1" objects="1" scenarios="1"/>
  <mergeCells count="34">
    <mergeCell ref="J20:N20"/>
    <mergeCell ref="J19:N19"/>
    <mergeCell ref="H19:I19"/>
    <mergeCell ref="B12:M12"/>
    <mergeCell ref="G9:K9"/>
    <mergeCell ref="B20:F20"/>
    <mergeCell ref="B3:O3"/>
    <mergeCell ref="F5:O5"/>
    <mergeCell ref="G7:K7"/>
    <mergeCell ref="D7:F7"/>
    <mergeCell ref="B19:F19"/>
    <mergeCell ref="B13:M13"/>
    <mergeCell ref="B14:M14"/>
    <mergeCell ref="B15:M15"/>
    <mergeCell ref="B16:M16"/>
    <mergeCell ref="B17:M17"/>
    <mergeCell ref="B21:F21"/>
    <mergeCell ref="B22:F22"/>
    <mergeCell ref="F30:H30"/>
    <mergeCell ref="H22:I22"/>
    <mergeCell ref="H23:I23"/>
    <mergeCell ref="H24:I24"/>
    <mergeCell ref="H25:I25"/>
    <mergeCell ref="H26:I26"/>
    <mergeCell ref="H21:I21"/>
    <mergeCell ref="I31:J31"/>
    <mergeCell ref="K30:L30"/>
    <mergeCell ref="K31:L31"/>
    <mergeCell ref="F31:H31"/>
    <mergeCell ref="F28:L28"/>
    <mergeCell ref="F29:H29"/>
    <mergeCell ref="I29:J29"/>
    <mergeCell ref="K29:L29"/>
    <mergeCell ref="I30:J30"/>
  </mergeCells>
  <phoneticPr fontId="2" type="noConversion"/>
  <pageMargins left="0.75" right="0.75" top="1" bottom="1" header="0.5" footer="0.5"/>
  <headerFooter alignWithMargins="0"/>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2"/>
  <sheetViews>
    <sheetView workbookViewId="0"/>
  </sheetViews>
  <sheetFormatPr defaultRowHeight="12.5" x14ac:dyDescent="0.25"/>
  <cols>
    <col min="2" max="2" width="11.1796875" customWidth="1"/>
    <col min="3" max="3" width="14" customWidth="1"/>
    <col min="4" max="4" width="11.1796875" customWidth="1"/>
  </cols>
  <sheetData>
    <row r="1" spans="1:16" ht="15.5" x14ac:dyDescent="0.35">
      <c r="A1" s="168" t="s">
        <v>174</v>
      </c>
    </row>
    <row r="2" spans="1:16" ht="13" x14ac:dyDescent="0.3">
      <c r="A2" s="136"/>
    </row>
    <row r="3" spans="1:16" x14ac:dyDescent="0.25">
      <c r="A3" s="137" t="s">
        <v>211</v>
      </c>
      <c r="B3" s="49"/>
      <c r="C3" s="49"/>
      <c r="D3" s="49"/>
      <c r="E3" s="49"/>
      <c r="F3" s="49"/>
      <c r="G3" s="49"/>
      <c r="H3" s="49"/>
      <c r="I3" s="49"/>
      <c r="J3" s="49"/>
      <c r="K3" s="49"/>
      <c r="L3" s="49"/>
      <c r="M3" s="49"/>
      <c r="N3" s="49"/>
      <c r="O3" s="49"/>
      <c r="P3" s="49"/>
    </row>
    <row r="4" spans="1:16" x14ac:dyDescent="0.25">
      <c r="A4" s="49"/>
      <c r="B4" s="49"/>
      <c r="C4" s="49"/>
      <c r="D4" s="49"/>
      <c r="E4" s="49"/>
      <c r="F4" s="49"/>
      <c r="G4" s="49"/>
      <c r="H4" s="49"/>
      <c r="I4" s="49"/>
      <c r="J4" s="49"/>
      <c r="K4" s="49"/>
      <c r="L4" s="49"/>
      <c r="M4" s="49"/>
      <c r="N4" s="49"/>
      <c r="O4" s="49"/>
      <c r="P4" s="49"/>
    </row>
    <row r="5" spans="1:16" ht="13" x14ac:dyDescent="0.3">
      <c r="A5" s="163" t="s">
        <v>206</v>
      </c>
      <c r="B5" s="164"/>
      <c r="C5" s="49"/>
      <c r="D5" s="49"/>
      <c r="E5" s="49"/>
      <c r="F5" s="49"/>
      <c r="G5" s="49"/>
      <c r="H5" s="49"/>
      <c r="I5" s="49"/>
      <c r="J5" s="49"/>
      <c r="K5" s="49"/>
      <c r="L5" s="49"/>
      <c r="M5" s="49"/>
      <c r="N5" s="49"/>
      <c r="O5" s="49"/>
      <c r="P5" s="49"/>
    </row>
    <row r="6" spans="1:16" ht="13" x14ac:dyDescent="0.3">
      <c r="A6" s="163" t="s">
        <v>207</v>
      </c>
      <c r="B6" s="164"/>
      <c r="C6" s="49"/>
      <c r="D6" s="49"/>
      <c r="E6" s="49"/>
      <c r="F6" s="49"/>
      <c r="G6" s="49"/>
      <c r="H6" s="49"/>
      <c r="I6" s="49"/>
      <c r="J6" s="49"/>
      <c r="K6" s="49"/>
      <c r="L6" s="49"/>
      <c r="M6" s="49"/>
      <c r="N6" s="49"/>
      <c r="O6" s="49"/>
      <c r="P6" s="49"/>
    </row>
    <row r="7" spans="1:16" x14ac:dyDescent="0.25">
      <c r="A7" s="49"/>
      <c r="B7" s="49"/>
      <c r="C7" s="49"/>
      <c r="D7" s="49"/>
      <c r="E7" s="49"/>
      <c r="F7" s="49"/>
      <c r="G7" s="49"/>
      <c r="H7" s="49"/>
      <c r="I7" s="49"/>
      <c r="J7" s="49"/>
      <c r="K7" s="49"/>
      <c r="L7" s="49"/>
      <c r="M7" s="49"/>
      <c r="N7" s="49"/>
      <c r="O7" s="49"/>
      <c r="P7" s="49"/>
    </row>
    <row r="8" spans="1:16" ht="13" x14ac:dyDescent="0.3">
      <c r="A8" s="138" t="s">
        <v>175</v>
      </c>
      <c r="B8" s="49"/>
      <c r="C8" s="49"/>
      <c r="D8" s="49"/>
      <c r="E8" s="49"/>
      <c r="F8" s="49"/>
      <c r="G8" s="49"/>
      <c r="H8" s="49"/>
      <c r="I8" s="49"/>
      <c r="J8" s="49"/>
      <c r="K8" s="49"/>
      <c r="L8" s="49"/>
      <c r="M8" s="49"/>
      <c r="N8" s="49"/>
      <c r="O8" s="49"/>
      <c r="P8" s="49"/>
    </row>
    <row r="9" spans="1:16" ht="13" x14ac:dyDescent="0.3">
      <c r="A9" s="139" t="s">
        <v>176</v>
      </c>
      <c r="B9" s="49"/>
      <c r="C9" s="49"/>
      <c r="D9" s="49"/>
      <c r="E9" s="49"/>
      <c r="F9" s="49"/>
      <c r="G9" s="49"/>
      <c r="H9" s="49"/>
      <c r="I9" s="49"/>
      <c r="J9" s="49"/>
      <c r="K9" s="49"/>
      <c r="L9" s="49"/>
      <c r="M9" s="49"/>
      <c r="N9" s="49"/>
      <c r="O9" s="49"/>
      <c r="P9" s="49"/>
    </row>
    <row r="10" spans="1:16" ht="13" x14ac:dyDescent="0.3">
      <c r="A10" s="139"/>
      <c r="B10" s="49"/>
      <c r="C10" s="49"/>
      <c r="D10" s="49"/>
      <c r="E10" s="49"/>
      <c r="F10" s="49"/>
      <c r="G10" s="49"/>
      <c r="H10" s="49"/>
      <c r="I10" s="49"/>
      <c r="J10" s="49"/>
      <c r="K10" s="49"/>
      <c r="L10" s="49"/>
      <c r="M10" s="49"/>
      <c r="N10" s="49"/>
      <c r="O10" s="49"/>
      <c r="P10" s="49"/>
    </row>
    <row r="11" spans="1:16" x14ac:dyDescent="0.25">
      <c r="A11" s="140" t="s">
        <v>177</v>
      </c>
      <c r="B11" s="49"/>
      <c r="C11" s="49"/>
      <c r="D11" s="49"/>
      <c r="E11" s="49"/>
      <c r="F11" s="49"/>
      <c r="G11" s="49"/>
      <c r="H11" s="49"/>
      <c r="I11" s="49"/>
      <c r="J11" s="49"/>
      <c r="K11" s="49"/>
      <c r="L11" s="49"/>
      <c r="M11" s="49"/>
      <c r="N11" s="49"/>
      <c r="O11" s="49"/>
      <c r="P11" s="49"/>
    </row>
    <row r="12" spans="1:16" x14ac:dyDescent="0.25">
      <c r="A12" s="310" t="s">
        <v>178</v>
      </c>
      <c r="B12" s="310"/>
      <c r="C12" s="310"/>
      <c r="D12" s="310"/>
      <c r="E12" s="310"/>
      <c r="F12" s="310"/>
      <c r="G12" s="310"/>
      <c r="H12" s="310"/>
      <c r="I12" s="310"/>
      <c r="J12" s="310"/>
      <c r="K12" s="310"/>
      <c r="L12" s="310"/>
      <c r="M12" s="310"/>
      <c r="N12" s="310"/>
      <c r="O12" s="310"/>
      <c r="P12" s="310"/>
    </row>
    <row r="13" spans="1:16" ht="27" customHeight="1" x14ac:dyDescent="0.25">
      <c r="A13" s="310" t="s">
        <v>179</v>
      </c>
      <c r="B13" s="310"/>
      <c r="C13" s="310"/>
      <c r="D13" s="310"/>
      <c r="E13" s="310"/>
      <c r="F13" s="310"/>
      <c r="G13" s="310"/>
      <c r="H13" s="310"/>
      <c r="I13" s="310"/>
      <c r="J13" s="310"/>
      <c r="K13" s="310"/>
      <c r="L13" s="310"/>
      <c r="M13" s="310"/>
      <c r="N13" s="310"/>
      <c r="O13" s="310"/>
      <c r="P13" s="310"/>
    </row>
    <row r="14" spans="1:16" ht="15.75" customHeight="1" x14ac:dyDescent="0.25">
      <c r="A14" s="310" t="s">
        <v>230</v>
      </c>
      <c r="B14" s="310"/>
      <c r="C14" s="310"/>
      <c r="D14" s="310"/>
      <c r="E14" s="310"/>
      <c r="F14" s="310"/>
      <c r="G14" s="310"/>
      <c r="H14" s="310"/>
      <c r="I14" s="310"/>
      <c r="J14" s="310"/>
      <c r="K14" s="310"/>
      <c r="L14" s="310"/>
      <c r="M14" s="310"/>
      <c r="N14" s="310"/>
      <c r="O14" s="310"/>
      <c r="P14" s="310"/>
    </row>
    <row r="15" spans="1:16" ht="15" customHeight="1" x14ac:dyDescent="0.25">
      <c r="A15" s="310" t="s">
        <v>180</v>
      </c>
      <c r="B15" s="310"/>
      <c r="C15" s="310"/>
      <c r="D15" s="310"/>
      <c r="E15" s="310"/>
      <c r="F15" s="310"/>
      <c r="G15" s="310"/>
      <c r="H15" s="310"/>
      <c r="I15" s="310"/>
      <c r="J15" s="310"/>
      <c r="K15" s="310"/>
      <c r="L15" s="310"/>
      <c r="M15" s="310"/>
      <c r="N15" s="310"/>
      <c r="O15" s="310"/>
      <c r="P15" s="310"/>
    </row>
    <row r="16" spans="1:16" ht="52.5" customHeight="1" x14ac:dyDescent="0.25">
      <c r="A16" s="310" t="s">
        <v>231</v>
      </c>
      <c r="B16" s="310"/>
      <c r="C16" s="310"/>
      <c r="D16" s="310"/>
      <c r="E16" s="310"/>
      <c r="F16" s="310"/>
      <c r="G16" s="310"/>
      <c r="H16" s="310"/>
      <c r="I16" s="310"/>
      <c r="J16" s="310"/>
      <c r="K16" s="310"/>
      <c r="L16" s="310"/>
      <c r="M16" s="310"/>
      <c r="N16" s="310"/>
      <c r="O16" s="310"/>
      <c r="P16" s="310"/>
    </row>
    <row r="17" spans="1:16" ht="69" customHeight="1" x14ac:dyDescent="0.25">
      <c r="A17" s="318" t="s">
        <v>181</v>
      </c>
      <c r="B17" s="318"/>
      <c r="C17" s="318"/>
      <c r="D17" s="318"/>
      <c r="E17" s="318"/>
      <c r="F17" s="318"/>
      <c r="G17" s="318"/>
      <c r="H17" s="318"/>
      <c r="I17" s="318"/>
      <c r="J17" s="318"/>
      <c r="K17" s="318"/>
      <c r="L17" s="318"/>
      <c r="M17" s="318"/>
      <c r="N17" s="318"/>
      <c r="O17" s="318"/>
      <c r="P17" s="318"/>
    </row>
    <row r="18" spans="1:16" x14ac:dyDescent="0.25">
      <c r="A18" s="140"/>
      <c r="B18" s="49"/>
      <c r="C18" s="49"/>
      <c r="D18" s="49"/>
      <c r="E18" s="49"/>
      <c r="F18" s="49"/>
      <c r="G18" s="49"/>
      <c r="H18" s="49"/>
      <c r="I18" s="49"/>
      <c r="J18" s="49"/>
      <c r="K18" s="49"/>
      <c r="L18" s="49"/>
      <c r="M18" s="49"/>
      <c r="N18" s="49"/>
      <c r="O18" s="49"/>
      <c r="P18" s="49"/>
    </row>
    <row r="19" spans="1:16" ht="13" x14ac:dyDescent="0.3">
      <c r="A19" s="140"/>
      <c r="B19" s="162" t="s">
        <v>182</v>
      </c>
      <c r="C19" s="49"/>
      <c r="D19" s="49" t="s">
        <v>205</v>
      </c>
      <c r="E19" s="49"/>
      <c r="F19" s="49"/>
      <c r="G19" s="49"/>
      <c r="H19" s="49"/>
      <c r="I19" s="49"/>
      <c r="J19" s="49"/>
      <c r="K19" s="49"/>
      <c r="L19" s="49"/>
      <c r="M19" s="49"/>
      <c r="N19" s="49"/>
      <c r="O19" s="49"/>
      <c r="P19" s="49"/>
    </row>
    <row r="20" spans="1:16" ht="13" x14ac:dyDescent="0.3">
      <c r="A20" s="140"/>
      <c r="B20" s="49" t="s">
        <v>183</v>
      </c>
      <c r="C20" s="159" t="s">
        <v>184</v>
      </c>
      <c r="D20" s="321"/>
      <c r="E20" s="49"/>
      <c r="F20" s="49"/>
      <c r="G20" s="49"/>
      <c r="H20" s="49"/>
      <c r="I20" s="49"/>
      <c r="J20" s="49"/>
      <c r="K20" s="49"/>
      <c r="L20" s="49"/>
      <c r="M20" s="49"/>
      <c r="N20" s="49"/>
      <c r="O20" s="49"/>
      <c r="P20" s="49"/>
    </row>
    <row r="21" spans="1:16" ht="13.5" thickBot="1" x14ac:dyDescent="0.35">
      <c r="A21" s="140"/>
      <c r="B21" s="150" t="s">
        <v>185</v>
      </c>
      <c r="C21" s="151" t="s">
        <v>186</v>
      </c>
      <c r="D21" s="321"/>
      <c r="E21" s="49"/>
      <c r="F21" s="49"/>
      <c r="G21" s="49"/>
      <c r="H21" s="49"/>
      <c r="I21" s="49"/>
      <c r="J21" s="49"/>
      <c r="K21" s="49"/>
      <c r="L21" s="49"/>
      <c r="M21" s="49"/>
      <c r="N21" s="49"/>
      <c r="O21" s="49"/>
      <c r="P21" s="49"/>
    </row>
    <row r="22" spans="1:16" ht="13" thickBot="1" x14ac:dyDescent="0.3">
      <c r="A22" s="140"/>
      <c r="B22" s="49" t="s">
        <v>187</v>
      </c>
      <c r="C22" s="49"/>
      <c r="D22" s="321"/>
      <c r="E22" s="49"/>
      <c r="F22" s="312" t="s">
        <v>233</v>
      </c>
      <c r="G22" s="313"/>
      <c r="H22" s="313"/>
      <c r="I22" s="188" t="str">
        <f>IF('Calculos Exp'!B11=TRUE,'Calculos Exp'!B12,"")</f>
        <v/>
      </c>
      <c r="J22" s="49"/>
      <c r="K22" s="49"/>
      <c r="L22" s="49"/>
      <c r="M22" s="49"/>
      <c r="N22" s="49"/>
      <c r="O22" s="49"/>
      <c r="P22" s="49"/>
    </row>
    <row r="23" spans="1:16" ht="13" x14ac:dyDescent="0.3">
      <c r="A23" s="140"/>
      <c r="B23" s="49" t="s">
        <v>188</v>
      </c>
      <c r="C23" s="151" t="s">
        <v>186</v>
      </c>
      <c r="D23" s="321"/>
      <c r="E23" s="49"/>
      <c r="F23" s="49"/>
      <c r="G23" s="49"/>
      <c r="H23" s="49"/>
      <c r="I23" s="49"/>
      <c r="J23" s="49"/>
      <c r="K23" s="49"/>
      <c r="L23" s="49"/>
      <c r="M23" s="49"/>
      <c r="N23" s="49"/>
      <c r="O23" s="49"/>
      <c r="P23" s="49"/>
    </row>
    <row r="24" spans="1:16" ht="13" x14ac:dyDescent="0.3">
      <c r="A24" s="140"/>
      <c r="B24" s="49" t="s">
        <v>189</v>
      </c>
      <c r="C24" s="160" t="s">
        <v>190</v>
      </c>
      <c r="D24" s="321"/>
      <c r="E24" s="49"/>
      <c r="F24" s="49"/>
      <c r="G24" s="49"/>
      <c r="H24" s="49"/>
      <c r="I24" s="49"/>
      <c r="J24" s="49"/>
      <c r="K24" s="49"/>
      <c r="L24" s="49"/>
      <c r="M24" s="49"/>
      <c r="N24" s="49"/>
      <c r="O24" s="49"/>
      <c r="P24" s="49"/>
    </row>
    <row r="25" spans="1:16" x14ac:dyDescent="0.25">
      <c r="A25" s="140"/>
      <c r="B25" s="49"/>
      <c r="C25" s="161" t="s">
        <v>191</v>
      </c>
      <c r="D25" s="158">
        <f>SUM(D20:D24)</f>
        <v>0</v>
      </c>
      <c r="E25" s="49"/>
      <c r="F25" s="49"/>
      <c r="G25" s="49"/>
      <c r="H25" s="49"/>
      <c r="I25" s="49"/>
      <c r="J25" s="49"/>
      <c r="K25" s="49"/>
      <c r="L25" s="49"/>
      <c r="M25" s="49"/>
      <c r="N25" s="49"/>
      <c r="O25" s="49"/>
      <c r="P25" s="49"/>
    </row>
    <row r="26" spans="1:16" x14ac:dyDescent="0.25">
      <c r="A26" s="140"/>
      <c r="B26" s="49"/>
      <c r="C26" s="49"/>
      <c r="D26" s="49"/>
      <c r="E26" s="49"/>
      <c r="F26" s="49"/>
      <c r="G26" s="49"/>
      <c r="H26" s="49"/>
      <c r="I26" s="49"/>
      <c r="J26" s="49"/>
      <c r="K26" s="49"/>
      <c r="L26" s="49"/>
      <c r="M26" s="49"/>
      <c r="N26" s="49"/>
      <c r="O26" s="49"/>
      <c r="P26" s="49"/>
    </row>
    <row r="27" spans="1:16" x14ac:dyDescent="0.25">
      <c r="A27" s="137" t="s">
        <v>208</v>
      </c>
      <c r="B27" s="165"/>
      <c r="C27" s="165"/>
      <c r="D27" s="165"/>
      <c r="E27" s="165"/>
      <c r="F27" s="165"/>
      <c r="G27" s="165"/>
      <c r="H27" s="165"/>
      <c r="I27" s="165"/>
      <c r="J27" s="165"/>
      <c r="K27" s="49"/>
      <c r="L27" s="49"/>
      <c r="M27" s="49"/>
      <c r="N27" s="49"/>
      <c r="O27" s="49"/>
      <c r="P27" s="49"/>
    </row>
    <row r="28" spans="1:16" x14ac:dyDescent="0.25">
      <c r="A28" s="166" t="s">
        <v>209</v>
      </c>
      <c r="B28" s="49"/>
      <c r="C28" s="49"/>
      <c r="D28" s="49"/>
      <c r="E28" s="49"/>
      <c r="F28" s="49"/>
      <c r="G28" s="49"/>
      <c r="H28" s="49"/>
      <c r="I28" s="49"/>
      <c r="J28" s="49"/>
      <c r="K28" s="49"/>
      <c r="L28" s="49"/>
      <c r="M28" s="49"/>
      <c r="N28" s="49"/>
      <c r="O28" s="49"/>
      <c r="P28" s="49"/>
    </row>
    <row r="29" spans="1:16" x14ac:dyDescent="0.25">
      <c r="A29" s="9"/>
      <c r="B29" s="165"/>
      <c r="C29" s="165"/>
      <c r="D29" s="165"/>
      <c r="E29" s="165"/>
      <c r="F29" s="165"/>
      <c r="G29" s="165"/>
      <c r="H29" s="165"/>
      <c r="I29" s="49"/>
      <c r="J29" s="49"/>
      <c r="K29" s="49"/>
      <c r="L29" s="49"/>
      <c r="M29" s="49"/>
      <c r="N29" s="49"/>
      <c r="O29" s="49"/>
      <c r="P29" s="49"/>
    </row>
    <row r="30" spans="1:16" x14ac:dyDescent="0.25">
      <c r="A30" s="137"/>
      <c r="B30" s="49"/>
      <c r="C30" s="49"/>
      <c r="D30" s="49"/>
      <c r="E30" s="49"/>
      <c r="F30" s="49"/>
      <c r="G30" s="49"/>
      <c r="H30" s="49"/>
      <c r="I30" s="49"/>
      <c r="J30" s="49"/>
      <c r="K30" s="49"/>
      <c r="L30" s="49"/>
      <c r="M30" s="49"/>
      <c r="N30" s="49"/>
      <c r="O30" s="49"/>
      <c r="P30" s="49"/>
    </row>
    <row r="31" spans="1:16" ht="13" x14ac:dyDescent="0.3">
      <c r="A31" s="141" t="s">
        <v>229</v>
      </c>
      <c r="B31" s="152"/>
      <c r="C31" s="49"/>
      <c r="D31" s="49"/>
      <c r="E31" s="49"/>
      <c r="F31" s="49"/>
      <c r="G31" s="49"/>
      <c r="H31" s="49"/>
      <c r="I31" s="49"/>
      <c r="J31" s="49"/>
      <c r="K31" s="49"/>
      <c r="L31" s="49"/>
      <c r="M31" s="49"/>
      <c r="N31" s="49"/>
      <c r="O31" s="49"/>
      <c r="P31" s="49"/>
    </row>
    <row r="32" spans="1:16" ht="13" x14ac:dyDescent="0.3">
      <c r="A32" s="136" t="s">
        <v>192</v>
      </c>
      <c r="B32" s="49"/>
      <c r="C32" s="49"/>
      <c r="D32" s="49"/>
      <c r="E32" s="49"/>
      <c r="F32" s="49"/>
      <c r="G32" s="49"/>
      <c r="H32" s="49"/>
      <c r="I32" s="49"/>
      <c r="J32" s="49"/>
      <c r="K32" s="49"/>
      <c r="L32" s="49"/>
      <c r="M32" s="49"/>
      <c r="N32" s="49"/>
      <c r="O32" s="49"/>
      <c r="P32" s="49"/>
    </row>
    <row r="33" spans="1:16" ht="13" x14ac:dyDescent="0.3">
      <c r="A33" s="136"/>
      <c r="B33" s="49"/>
      <c r="C33" s="49"/>
      <c r="D33" s="49"/>
      <c r="E33" s="49"/>
      <c r="F33" s="49"/>
      <c r="G33" s="49"/>
      <c r="H33" s="49"/>
      <c r="I33" s="49"/>
      <c r="J33" s="49"/>
      <c r="K33" s="49"/>
      <c r="L33" s="49"/>
      <c r="M33" s="49"/>
      <c r="N33" s="49"/>
      <c r="O33" s="49"/>
      <c r="P33" s="49"/>
    </row>
    <row r="34" spans="1:16" x14ac:dyDescent="0.25">
      <c r="A34" s="310" t="s">
        <v>193</v>
      </c>
      <c r="B34" s="310"/>
      <c r="C34" s="310"/>
      <c r="D34" s="310"/>
      <c r="E34" s="310"/>
      <c r="F34" s="310"/>
      <c r="G34" s="310"/>
      <c r="H34" s="310"/>
      <c r="I34" s="310"/>
      <c r="J34" s="310"/>
      <c r="K34" s="310"/>
      <c r="L34" s="310"/>
      <c r="M34" s="310"/>
      <c r="N34" s="310"/>
      <c r="O34" s="310"/>
      <c r="P34" s="310"/>
    </row>
    <row r="35" spans="1:16" x14ac:dyDescent="0.25">
      <c r="A35" s="310" t="s">
        <v>178</v>
      </c>
      <c r="B35" s="310"/>
      <c r="C35" s="310"/>
      <c r="D35" s="310"/>
      <c r="E35" s="310"/>
      <c r="F35" s="310"/>
      <c r="G35" s="310"/>
      <c r="H35" s="310"/>
      <c r="I35" s="310"/>
      <c r="J35" s="310"/>
      <c r="K35" s="310"/>
      <c r="L35" s="310"/>
      <c r="M35" s="310"/>
      <c r="N35" s="310"/>
      <c r="O35" s="310"/>
      <c r="P35" s="310"/>
    </row>
    <row r="36" spans="1:16" ht="27" customHeight="1" x14ac:dyDescent="0.25">
      <c r="A36" s="310" t="s">
        <v>179</v>
      </c>
      <c r="B36" s="310"/>
      <c r="C36" s="310"/>
      <c r="D36" s="310"/>
      <c r="E36" s="310"/>
      <c r="F36" s="310"/>
      <c r="G36" s="310"/>
      <c r="H36" s="310"/>
      <c r="I36" s="310"/>
      <c r="J36" s="310"/>
      <c r="K36" s="310"/>
      <c r="L36" s="310"/>
      <c r="M36" s="310"/>
      <c r="N36" s="310"/>
      <c r="O36" s="310"/>
      <c r="P36" s="310"/>
    </row>
    <row r="37" spans="1:16" ht="14.25" customHeight="1" x14ac:dyDescent="0.25">
      <c r="A37" s="310" t="s">
        <v>227</v>
      </c>
      <c r="B37" s="310"/>
      <c r="C37" s="310"/>
      <c r="D37" s="310"/>
      <c r="E37" s="310"/>
      <c r="F37" s="310"/>
      <c r="G37" s="310"/>
      <c r="H37" s="310"/>
      <c r="I37" s="310"/>
      <c r="J37" s="310"/>
      <c r="K37" s="310"/>
      <c r="L37" s="310"/>
      <c r="M37" s="310"/>
      <c r="N37" s="310"/>
      <c r="O37" s="310"/>
      <c r="P37" s="310"/>
    </row>
    <row r="38" spans="1:16" ht="15" customHeight="1" x14ac:dyDescent="0.25">
      <c r="A38" s="310" t="s">
        <v>180</v>
      </c>
      <c r="B38" s="310"/>
      <c r="C38" s="310"/>
      <c r="D38" s="310"/>
      <c r="E38" s="310"/>
      <c r="F38" s="310"/>
      <c r="G38" s="310"/>
      <c r="H38" s="310"/>
      <c r="I38" s="310"/>
      <c r="J38" s="310"/>
      <c r="K38" s="310"/>
      <c r="L38" s="310"/>
      <c r="M38" s="310"/>
      <c r="N38" s="310"/>
      <c r="O38" s="310"/>
      <c r="P38" s="310"/>
    </row>
    <row r="39" spans="1:16" ht="27.75" customHeight="1" x14ac:dyDescent="0.25">
      <c r="A39" s="311" t="s">
        <v>228</v>
      </c>
      <c r="B39" s="311"/>
      <c r="C39" s="311"/>
      <c r="D39" s="311"/>
      <c r="E39" s="311"/>
      <c r="F39" s="311"/>
      <c r="G39" s="311"/>
      <c r="H39" s="311"/>
      <c r="I39" s="311"/>
      <c r="J39" s="311"/>
      <c r="K39" s="311"/>
      <c r="L39" s="311"/>
      <c r="M39" s="311"/>
      <c r="N39" s="311"/>
      <c r="O39" s="311"/>
      <c r="P39" s="311"/>
    </row>
    <row r="40" spans="1:16" ht="66" customHeight="1" x14ac:dyDescent="0.25">
      <c r="A40" s="310" t="s">
        <v>194</v>
      </c>
      <c r="B40" s="310"/>
      <c r="C40" s="310"/>
      <c r="D40" s="310"/>
      <c r="E40" s="310"/>
      <c r="F40" s="310"/>
      <c r="G40" s="310"/>
      <c r="H40" s="310"/>
      <c r="I40" s="310"/>
      <c r="J40" s="310"/>
      <c r="K40" s="310"/>
      <c r="L40" s="310"/>
      <c r="M40" s="310"/>
      <c r="N40" s="310"/>
      <c r="O40" s="310"/>
      <c r="P40" s="310"/>
    </row>
    <row r="41" spans="1:16" x14ac:dyDescent="0.25">
      <c r="A41" s="142"/>
      <c r="B41" s="49"/>
      <c r="C41" s="142"/>
      <c r="D41" s="142"/>
      <c r="E41" s="142"/>
      <c r="F41" s="142"/>
      <c r="G41" s="142"/>
      <c r="H41" s="142"/>
      <c r="I41" s="142"/>
      <c r="J41" s="142"/>
      <c r="K41" s="142"/>
      <c r="L41" s="142"/>
      <c r="M41" s="142"/>
      <c r="N41" s="142"/>
      <c r="O41" s="142"/>
      <c r="P41" s="142"/>
    </row>
    <row r="42" spans="1:16" x14ac:dyDescent="0.25">
      <c r="A42" s="142"/>
      <c r="B42" s="143"/>
      <c r="C42" s="142"/>
      <c r="D42" s="142"/>
      <c r="E42" s="142"/>
      <c r="F42" s="142"/>
      <c r="G42" s="142"/>
      <c r="H42" s="142"/>
      <c r="I42" s="142"/>
      <c r="J42" s="142"/>
      <c r="K42" s="142"/>
      <c r="L42" s="142"/>
      <c r="M42" s="142"/>
      <c r="N42" s="142"/>
      <c r="O42" s="142"/>
      <c r="P42" s="142"/>
    </row>
    <row r="43" spans="1:16" ht="13" x14ac:dyDescent="0.3">
      <c r="A43" s="142"/>
      <c r="B43" s="162" t="s">
        <v>182</v>
      </c>
      <c r="C43" s="142"/>
      <c r="D43" s="143" t="s">
        <v>195</v>
      </c>
      <c r="E43" s="142"/>
      <c r="F43" s="142"/>
      <c r="G43" s="142"/>
      <c r="H43" s="142"/>
      <c r="I43" s="142"/>
      <c r="J43" s="142"/>
      <c r="K43" s="142"/>
      <c r="L43" s="142"/>
      <c r="M43" s="142"/>
      <c r="N43" s="142"/>
      <c r="O43" s="142"/>
      <c r="P43" s="142"/>
    </row>
    <row r="44" spans="1:16" ht="13" x14ac:dyDescent="0.3">
      <c r="A44" s="137"/>
      <c r="B44" s="144" t="s">
        <v>196</v>
      </c>
      <c r="C44" s="153" t="s">
        <v>197</v>
      </c>
      <c r="D44" s="322"/>
      <c r="E44" s="137"/>
      <c r="F44" s="137"/>
      <c r="G44" s="137"/>
      <c r="H44" s="137"/>
      <c r="I44" s="137"/>
      <c r="J44" s="137"/>
      <c r="K44" s="137"/>
      <c r="L44" s="137"/>
      <c r="M44" s="137"/>
      <c r="N44" s="137"/>
      <c r="O44" s="137"/>
      <c r="P44" s="137"/>
    </row>
    <row r="45" spans="1:16" ht="13.5" thickBot="1" x14ac:dyDescent="0.35">
      <c r="A45" s="137"/>
      <c r="B45" s="144" t="s">
        <v>198</v>
      </c>
      <c r="C45" s="154" t="s">
        <v>186</v>
      </c>
      <c r="D45" s="322"/>
      <c r="E45" s="137"/>
      <c r="F45" s="137"/>
      <c r="G45" s="137"/>
      <c r="H45" s="137"/>
      <c r="I45" s="137"/>
      <c r="J45" s="137"/>
      <c r="K45" s="137"/>
      <c r="L45" s="137"/>
      <c r="M45" s="137"/>
      <c r="N45" s="137"/>
      <c r="O45" s="137"/>
      <c r="P45" s="137"/>
    </row>
    <row r="46" spans="1:16" ht="13.5" thickBot="1" x14ac:dyDescent="0.35">
      <c r="A46" s="137"/>
      <c r="B46" s="144" t="s">
        <v>199</v>
      </c>
      <c r="C46" s="155" t="s">
        <v>200</v>
      </c>
      <c r="D46" s="322"/>
      <c r="E46" s="137"/>
      <c r="F46" s="314" t="s">
        <v>232</v>
      </c>
      <c r="G46" s="315"/>
      <c r="H46" s="315"/>
      <c r="I46" s="184" t="str">
        <f>IF('Calculos Exp'!E11=TRUE,'Calculos Exp'!E12,"")</f>
        <v/>
      </c>
      <c r="J46" s="137"/>
      <c r="K46" s="137"/>
      <c r="L46" s="137"/>
      <c r="M46" s="137"/>
      <c r="N46" s="137"/>
      <c r="O46" s="137"/>
      <c r="P46" s="137"/>
    </row>
    <row r="47" spans="1:16" ht="13" x14ac:dyDescent="0.3">
      <c r="A47" s="137"/>
      <c r="B47" s="144" t="s">
        <v>201</v>
      </c>
      <c r="C47" s="156" t="s">
        <v>202</v>
      </c>
      <c r="D47" s="322"/>
      <c r="E47" s="137"/>
      <c r="F47" s="137"/>
      <c r="G47" s="137"/>
      <c r="H47" s="137"/>
      <c r="I47" s="137"/>
      <c r="J47" s="137"/>
      <c r="K47" s="137"/>
      <c r="L47" s="137"/>
      <c r="M47" s="137"/>
      <c r="N47" s="137"/>
      <c r="O47" s="137"/>
      <c r="P47" s="137"/>
    </row>
    <row r="48" spans="1:16" ht="13" x14ac:dyDescent="0.3">
      <c r="A48" s="137"/>
      <c r="B48" s="145" t="s">
        <v>203</v>
      </c>
      <c r="C48" s="157" t="s">
        <v>204</v>
      </c>
      <c r="D48" s="322"/>
      <c r="E48" s="137"/>
      <c r="F48" s="137"/>
      <c r="G48" s="137"/>
      <c r="H48" s="137"/>
      <c r="I48" s="137"/>
      <c r="J48" s="137"/>
      <c r="K48" s="137"/>
      <c r="L48" s="137"/>
      <c r="M48" s="137"/>
      <c r="N48" s="137"/>
      <c r="O48" s="137"/>
      <c r="P48" s="137"/>
    </row>
    <row r="49" spans="1:16" x14ac:dyDescent="0.25">
      <c r="A49" s="146"/>
      <c r="B49" s="146"/>
      <c r="C49" s="147" t="s">
        <v>191</v>
      </c>
      <c r="D49" s="173">
        <f>SUM(D44:D48)</f>
        <v>0</v>
      </c>
      <c r="E49" s="146"/>
      <c r="F49" s="146"/>
      <c r="G49" s="146"/>
      <c r="H49" s="146"/>
      <c r="I49" s="146"/>
      <c r="J49" s="146"/>
      <c r="K49" s="146"/>
      <c r="L49" s="146"/>
      <c r="M49" s="146"/>
      <c r="N49" s="146"/>
      <c r="O49" s="146"/>
      <c r="P49" s="146"/>
    </row>
    <row r="50" spans="1:16" x14ac:dyDescent="0.25">
      <c r="A50" s="146"/>
      <c r="B50" s="146"/>
      <c r="C50" s="146"/>
      <c r="D50" s="148"/>
      <c r="E50" s="146"/>
      <c r="F50" s="146"/>
      <c r="G50" s="146"/>
      <c r="H50" s="146"/>
      <c r="I50" s="146"/>
      <c r="J50" s="146"/>
      <c r="K50" s="146"/>
      <c r="L50" s="146"/>
      <c r="M50" s="146"/>
      <c r="N50" s="146"/>
      <c r="O50" s="146"/>
      <c r="P50" s="146"/>
    </row>
    <row r="51" spans="1:16" x14ac:dyDescent="0.25">
      <c r="A51" s="319" t="s">
        <v>208</v>
      </c>
      <c r="B51" s="319"/>
      <c r="C51" s="319"/>
      <c r="D51" s="319"/>
      <c r="E51" s="319"/>
      <c r="F51" s="167"/>
      <c r="G51" s="167"/>
      <c r="H51" s="167"/>
      <c r="I51" s="167"/>
      <c r="J51" s="167"/>
      <c r="K51" s="146"/>
      <c r="L51" s="146"/>
      <c r="M51" s="146"/>
      <c r="N51" s="146"/>
      <c r="O51" s="146"/>
      <c r="P51" s="146"/>
    </row>
    <row r="52" spans="1:16" x14ac:dyDescent="0.25">
      <c r="A52" s="319" t="s">
        <v>209</v>
      </c>
      <c r="B52" s="319"/>
      <c r="C52" s="319"/>
      <c r="D52" s="319"/>
      <c r="E52" s="319"/>
      <c r="F52" s="319"/>
      <c r="G52" s="319"/>
      <c r="H52" s="319"/>
      <c r="I52" s="319"/>
      <c r="J52" s="319"/>
      <c r="K52" s="319"/>
      <c r="L52" s="319"/>
      <c r="M52" s="319"/>
      <c r="N52" s="146"/>
      <c r="O52" s="146"/>
      <c r="P52" s="146"/>
    </row>
    <row r="53" spans="1:16" ht="13" thickBot="1" x14ac:dyDescent="0.3">
      <c r="A53" s="183"/>
      <c r="B53" s="183"/>
      <c r="C53" s="183"/>
      <c r="D53" s="183"/>
      <c r="E53" s="183"/>
      <c r="F53" s="183"/>
      <c r="G53" s="183"/>
      <c r="H53" s="183"/>
      <c r="I53" s="183"/>
      <c r="J53" s="183"/>
      <c r="K53" s="183"/>
      <c r="L53" s="183"/>
      <c r="M53" s="183"/>
      <c r="N53" s="146"/>
      <c r="O53" s="146"/>
      <c r="P53" s="146"/>
    </row>
    <row r="54" spans="1:16" ht="13" thickBot="1" x14ac:dyDescent="0.3">
      <c r="A54" s="183"/>
      <c r="B54" s="183"/>
      <c r="C54" s="183"/>
      <c r="D54" s="183"/>
      <c r="E54" s="183"/>
      <c r="F54" s="316" t="s">
        <v>234</v>
      </c>
      <c r="G54" s="317"/>
      <c r="H54" s="317"/>
      <c r="I54" s="317"/>
      <c r="J54" s="185" t="str">
        <f>IF('Calculos Exp'!B15=TRUE,'Calculos Exp'!B16,"")</f>
        <v/>
      </c>
      <c r="K54" s="186" t="s">
        <v>235</v>
      </c>
      <c r="L54" s="183"/>
      <c r="M54" s="183"/>
      <c r="N54" s="146"/>
      <c r="O54" s="146"/>
      <c r="P54" s="146"/>
    </row>
    <row r="55" spans="1:16" x14ac:dyDescent="0.25">
      <c r="A55" s="183"/>
      <c r="B55" s="183"/>
      <c r="C55" s="183"/>
      <c r="D55" s="183"/>
      <c r="E55" s="183"/>
      <c r="F55" s="183"/>
      <c r="G55" s="183"/>
      <c r="H55" s="183"/>
      <c r="I55" s="183"/>
      <c r="J55" s="183"/>
      <c r="K55" s="183"/>
      <c r="L55" s="183"/>
      <c r="M55" s="183"/>
      <c r="N55" s="146"/>
      <c r="O55" s="146"/>
      <c r="P55" s="146"/>
    </row>
    <row r="56" spans="1:16" x14ac:dyDescent="0.25">
      <c r="A56" s="49"/>
      <c r="B56" s="49"/>
      <c r="C56" s="49"/>
      <c r="D56" s="49"/>
      <c r="E56" s="49"/>
      <c r="F56" s="49"/>
      <c r="G56" s="49"/>
      <c r="H56" s="49"/>
      <c r="I56" s="49"/>
      <c r="J56" s="49"/>
      <c r="K56" s="49"/>
      <c r="L56" s="49"/>
      <c r="M56" s="49"/>
      <c r="N56" s="49"/>
      <c r="O56" s="49"/>
      <c r="P56" s="49"/>
    </row>
    <row r="57" spans="1:16" x14ac:dyDescent="0.25">
      <c r="A57" s="50" t="s">
        <v>236</v>
      </c>
    </row>
    <row r="58" spans="1:16" ht="13" x14ac:dyDescent="0.3">
      <c r="A58" s="187" t="s">
        <v>237</v>
      </c>
    </row>
    <row r="90" spans="1:1" x14ac:dyDescent="0.25">
      <c r="A90" s="49"/>
    </row>
    <row r="91" spans="1:1" x14ac:dyDescent="0.25">
      <c r="A91" s="50" t="s">
        <v>238</v>
      </c>
    </row>
    <row r="92" spans="1:1" ht="13" x14ac:dyDescent="0.3">
      <c r="A92" s="187" t="s">
        <v>239</v>
      </c>
    </row>
  </sheetData>
  <sheetProtection algorithmName="SHA-512" hashValue="JslJ3FjvODMFr8lnY4uyz1OEJPX4loILHxkFvJbqlXi6zH+5feABbiUikL6i3UukFPZE0J/KahpzrOK8By3YEg==" saltValue="LZiWgwgyXZQV8geKW9jXCg==" spinCount="100000" sheet="1" objects="1" scenarios="1"/>
  <mergeCells count="18">
    <mergeCell ref="A17:P17"/>
    <mergeCell ref="A12:P12"/>
    <mergeCell ref="A13:P13"/>
    <mergeCell ref="A14:P14"/>
    <mergeCell ref="A15:P15"/>
    <mergeCell ref="A16:P16"/>
    <mergeCell ref="A38:P38"/>
    <mergeCell ref="A39:P39"/>
    <mergeCell ref="F22:H22"/>
    <mergeCell ref="F46:H46"/>
    <mergeCell ref="F54:I54"/>
    <mergeCell ref="A51:E51"/>
    <mergeCell ref="A52:M52"/>
    <mergeCell ref="A40:P40"/>
    <mergeCell ref="A34:P34"/>
    <mergeCell ref="A35:P35"/>
    <mergeCell ref="A36:P36"/>
    <mergeCell ref="A37:P37"/>
  </mergeCells>
  <pageMargins left="0.7" right="0.7" top="0.75" bottom="0.75" header="0.3" footer="0.3"/>
  <pageSetup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workbookViewId="0"/>
  </sheetViews>
  <sheetFormatPr defaultRowHeight="12.5" x14ac:dyDescent="0.25"/>
  <cols>
    <col min="1" max="1" width="12.81640625" customWidth="1"/>
    <col min="4" max="4" width="15.1796875" customWidth="1"/>
  </cols>
  <sheetData>
    <row r="1" spans="1:14" ht="15.5" x14ac:dyDescent="0.35">
      <c r="A1" s="170" t="s">
        <v>212</v>
      </c>
    </row>
    <row r="3" spans="1:14" ht="13" x14ac:dyDescent="0.3">
      <c r="H3" s="169" t="s">
        <v>216</v>
      </c>
    </row>
    <row r="4" spans="1:14" ht="13" x14ac:dyDescent="0.3">
      <c r="A4" s="169" t="s">
        <v>213</v>
      </c>
      <c r="D4" s="169" t="s">
        <v>215</v>
      </c>
      <c r="I4" s="49" t="s">
        <v>215</v>
      </c>
    </row>
    <row r="5" spans="1:14" ht="13" x14ac:dyDescent="0.3">
      <c r="A5" s="162"/>
      <c r="H5" s="171"/>
      <c r="I5" s="174" t="s">
        <v>225</v>
      </c>
      <c r="J5" s="174" t="s">
        <v>15</v>
      </c>
      <c r="K5" s="174" t="s">
        <v>224</v>
      </c>
      <c r="L5" s="174" t="s">
        <v>226</v>
      </c>
      <c r="M5" s="174" t="s">
        <v>17</v>
      </c>
      <c r="N5" s="174" t="s">
        <v>217</v>
      </c>
    </row>
    <row r="6" spans="1:14" x14ac:dyDescent="0.25">
      <c r="A6" s="149" t="s">
        <v>183</v>
      </c>
      <c r="B6" s="171">
        <f>Exposición!D20/100</f>
        <v>0</v>
      </c>
      <c r="D6" s="176" t="s">
        <v>196</v>
      </c>
      <c r="E6" s="171">
        <f>Exposición!D44/100</f>
        <v>0</v>
      </c>
      <c r="G6" s="175" t="s">
        <v>219</v>
      </c>
      <c r="H6" s="149" t="s">
        <v>225</v>
      </c>
      <c r="I6" s="171">
        <v>5</v>
      </c>
      <c r="J6" s="171">
        <v>5</v>
      </c>
      <c r="K6" s="171">
        <v>5</v>
      </c>
      <c r="L6" s="171">
        <v>4</v>
      </c>
      <c r="M6" s="171">
        <v>4</v>
      </c>
      <c r="N6" s="171">
        <v>3</v>
      </c>
    </row>
    <row r="7" spans="1:14" x14ac:dyDescent="0.25">
      <c r="A7" s="172" t="s">
        <v>185</v>
      </c>
      <c r="B7" s="171">
        <f>Exposición!D21/100</f>
        <v>0</v>
      </c>
      <c r="D7" s="176" t="s">
        <v>198</v>
      </c>
      <c r="E7" s="171">
        <f>Exposición!D45/100</f>
        <v>0</v>
      </c>
      <c r="H7" s="149" t="s">
        <v>15</v>
      </c>
      <c r="I7" s="171">
        <v>5</v>
      </c>
      <c r="J7" s="171">
        <v>5</v>
      </c>
      <c r="K7" s="171">
        <v>4</v>
      </c>
      <c r="L7" s="171">
        <v>4</v>
      </c>
      <c r="M7" s="171">
        <v>3</v>
      </c>
      <c r="N7" s="171">
        <v>3</v>
      </c>
    </row>
    <row r="8" spans="1:14" x14ac:dyDescent="0.25">
      <c r="A8" s="149" t="s">
        <v>187</v>
      </c>
      <c r="B8" s="171">
        <f>Exposición!D22/100</f>
        <v>0</v>
      </c>
      <c r="D8" s="176" t="s">
        <v>199</v>
      </c>
      <c r="E8" s="171">
        <f>Exposición!D46/100</f>
        <v>0</v>
      </c>
      <c r="H8" s="149" t="s">
        <v>224</v>
      </c>
      <c r="I8" s="171">
        <v>5</v>
      </c>
      <c r="J8" s="171">
        <v>4</v>
      </c>
      <c r="K8" s="171">
        <v>4</v>
      </c>
      <c r="L8" s="171">
        <v>3</v>
      </c>
      <c r="M8" s="171">
        <v>3</v>
      </c>
      <c r="N8" s="171">
        <v>2</v>
      </c>
    </row>
    <row r="9" spans="1:14" x14ac:dyDescent="0.25">
      <c r="A9" s="149" t="s">
        <v>188</v>
      </c>
      <c r="B9" s="171">
        <f>Exposición!D23/100</f>
        <v>0</v>
      </c>
      <c r="D9" s="176" t="s">
        <v>201</v>
      </c>
      <c r="E9" s="171">
        <f>Exposición!D47/100</f>
        <v>0</v>
      </c>
      <c r="G9" s="49"/>
      <c r="H9" s="149" t="s">
        <v>226</v>
      </c>
      <c r="I9" s="171">
        <v>4</v>
      </c>
      <c r="J9" s="171">
        <v>4</v>
      </c>
      <c r="K9" s="171">
        <v>3</v>
      </c>
      <c r="L9" s="171">
        <v>3</v>
      </c>
      <c r="M9" s="171">
        <v>2</v>
      </c>
      <c r="N9" s="171">
        <v>1</v>
      </c>
    </row>
    <row r="10" spans="1:14" x14ac:dyDescent="0.25">
      <c r="A10" s="149" t="s">
        <v>189</v>
      </c>
      <c r="B10" s="171">
        <f>Exposición!D24/100</f>
        <v>0</v>
      </c>
      <c r="D10" s="177" t="s">
        <v>203</v>
      </c>
      <c r="E10" s="171">
        <f>Exposición!D48/100</f>
        <v>0</v>
      </c>
      <c r="H10" s="149" t="s">
        <v>17</v>
      </c>
      <c r="I10" s="171">
        <v>4</v>
      </c>
      <c r="J10" s="171">
        <v>3</v>
      </c>
      <c r="K10" s="171">
        <v>3</v>
      </c>
      <c r="L10" s="171">
        <v>2</v>
      </c>
      <c r="M10" s="171">
        <v>1</v>
      </c>
      <c r="N10" s="171">
        <v>1</v>
      </c>
    </row>
    <row r="11" spans="1:14" x14ac:dyDescent="0.25">
      <c r="A11" s="181" t="s">
        <v>221</v>
      </c>
      <c r="B11" t="b">
        <f>IF(SUM(B6:B10)=1,TRUE, FALSE)</f>
        <v>0</v>
      </c>
      <c r="D11" s="181" t="s">
        <v>221</v>
      </c>
      <c r="E11" t="b">
        <f>IF(SUM(E6:E10)=1,TRUE, FALSE)</f>
        <v>0</v>
      </c>
      <c r="H11" s="149" t="s">
        <v>217</v>
      </c>
      <c r="I11" s="171">
        <v>3</v>
      </c>
      <c r="J11" s="171">
        <v>3</v>
      </c>
      <c r="K11" s="171">
        <v>2</v>
      </c>
      <c r="L11" s="171">
        <v>1</v>
      </c>
      <c r="M11" s="171">
        <v>1</v>
      </c>
      <c r="N11" s="171">
        <v>1</v>
      </c>
    </row>
    <row r="12" spans="1:14" x14ac:dyDescent="0.25">
      <c r="A12" s="175" t="s">
        <v>214</v>
      </c>
      <c r="B12" t="str">
        <f>IF(B6&gt;0.5,"Muy Alto",IF(SUM(B6,B7)&gt;=0.75,"Alto",IF(SUM(B6:B8)&gt;=0.6,"Med Alto",IF(SUM(B6:B9)&gt;=0.4,"Med Bajo",IF(SUM(B6:B10)&gt;=0.2,"Bajo","Insig")))))</f>
        <v>Insig</v>
      </c>
      <c r="D12" s="175" t="s">
        <v>214</v>
      </c>
      <c r="E12" t="str">
        <f>IF(E6&gt;=0.8,"Muy Alto",IF(SUM(E6:E7)&gt;=0.64,"Alto",IF(SUM(E6:E8)&gt;=0.48,"Med Alto",IF(SUM(E6:E9)&gt;=0.32,"Med Bajo",IF(SUM(E6:E10)&gt;=0.16,"Bajo","Insig")))))</f>
        <v>Insig</v>
      </c>
    </row>
    <row r="13" spans="1:14" x14ac:dyDescent="0.25">
      <c r="D13" s="175" t="s">
        <v>220</v>
      </c>
      <c r="E13" s="182">
        <f>IF(E12="Muy Alto",1,IF(E12="Alto",2,(IF(E12="med alto",3,IF(E12="med bajo",4,IF(E12="bajo",5,6))))))</f>
        <v>6</v>
      </c>
    </row>
    <row r="14" spans="1:14" ht="13" x14ac:dyDescent="0.3">
      <c r="A14" s="169" t="s">
        <v>218</v>
      </c>
    </row>
    <row r="15" spans="1:14" x14ac:dyDescent="0.25">
      <c r="A15" s="49" t="s">
        <v>222</v>
      </c>
      <c r="B15" t="b">
        <f>AND(B11,E11)</f>
        <v>0</v>
      </c>
    </row>
    <row r="16" spans="1:14" ht="13" x14ac:dyDescent="0.3">
      <c r="A16" s="178" t="s">
        <v>223</v>
      </c>
      <c r="B16" s="179" t="str">
        <f>IF(B15=TRUE,VLOOKUP(B12,H6:N11,E13+1,FALSE),"")</f>
        <v/>
      </c>
    </row>
  </sheetData>
  <sheetProtection algorithmName="SHA-512" hashValue="ZzRuEDSWb5KyU40PleKQtYyYnxzMiSsB71pdDAIdwfdyI9AIKhUqbL5g2V/IpZzp+x9gtkfkNMDMYgxaKNwZsQ==" saltValue="GbhNftiVSnAYxS4mydHUGQ==" spinCount="100000" sheet="1" objects="1" scenarios="1"/>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43"/>
  <sheetViews>
    <sheetView workbookViewId="0"/>
  </sheetViews>
  <sheetFormatPr defaultRowHeight="12.5" x14ac:dyDescent="0.25"/>
  <sheetData>
    <row r="1" spans="1:17" x14ac:dyDescent="0.25">
      <c r="A1" s="88"/>
      <c r="B1" s="89"/>
      <c r="C1" s="89"/>
      <c r="D1" s="89"/>
      <c r="F1" s="88"/>
      <c r="G1" s="88"/>
      <c r="H1" s="88"/>
      <c r="K1" s="320" t="s">
        <v>99</v>
      </c>
      <c r="L1" s="320"/>
    </row>
    <row r="2" spans="1:17" ht="12.75" customHeight="1" x14ac:dyDescent="0.3">
      <c r="A2" s="50" t="s">
        <v>72</v>
      </c>
      <c r="C2" s="50" t="s">
        <v>163</v>
      </c>
      <c r="F2" s="49"/>
      <c r="K2" s="320"/>
      <c r="L2" s="320"/>
      <c r="M2" s="12" t="s">
        <v>37</v>
      </c>
      <c r="N2" s="12"/>
      <c r="O2" s="11"/>
      <c r="P2" s="11"/>
      <c r="Q2" s="11"/>
    </row>
    <row r="3" spans="1:17" ht="13" x14ac:dyDescent="0.3">
      <c r="A3">
        <v>1</v>
      </c>
      <c r="C3">
        <v>1</v>
      </c>
      <c r="K3" s="320"/>
      <c r="L3" s="320"/>
      <c r="M3" s="12" t="s">
        <v>38</v>
      </c>
      <c r="N3" s="12"/>
      <c r="O3" s="11"/>
      <c r="P3" s="11"/>
      <c r="Q3" s="11"/>
    </row>
    <row r="4" spans="1:17" ht="13" x14ac:dyDescent="0.3">
      <c r="A4">
        <v>2</v>
      </c>
      <c r="C4">
        <v>2</v>
      </c>
      <c r="K4" s="320"/>
      <c r="L4" s="320"/>
      <c r="M4" s="12" t="s">
        <v>97</v>
      </c>
      <c r="N4" s="12" t="s">
        <v>40</v>
      </c>
      <c r="O4" s="12" t="s">
        <v>6</v>
      </c>
      <c r="P4" s="12" t="s">
        <v>41</v>
      </c>
      <c r="Q4" s="93" t="s">
        <v>61</v>
      </c>
    </row>
    <row r="5" spans="1:17" x14ac:dyDescent="0.25">
      <c r="A5">
        <v>3</v>
      </c>
      <c r="C5">
        <v>3</v>
      </c>
      <c r="K5" s="10"/>
      <c r="L5" s="91" t="s">
        <v>97</v>
      </c>
      <c r="M5" s="92" t="s">
        <v>39</v>
      </c>
      <c r="N5" s="92" t="s">
        <v>39</v>
      </c>
      <c r="O5" s="92" t="s">
        <v>39</v>
      </c>
      <c r="P5" s="92" t="s">
        <v>40</v>
      </c>
      <c r="Q5" s="92" t="s">
        <v>40</v>
      </c>
    </row>
    <row r="6" spans="1:17" x14ac:dyDescent="0.25">
      <c r="C6">
        <v>4</v>
      </c>
      <c r="K6" s="10"/>
      <c r="L6" s="91" t="s">
        <v>40</v>
      </c>
      <c r="M6" s="92" t="s">
        <v>39</v>
      </c>
      <c r="N6" s="92" t="s">
        <v>39</v>
      </c>
      <c r="O6" s="92" t="s">
        <v>40</v>
      </c>
      <c r="P6" s="92" t="s">
        <v>40</v>
      </c>
      <c r="Q6" s="92" t="s">
        <v>6</v>
      </c>
    </row>
    <row r="7" spans="1:17" x14ac:dyDescent="0.25">
      <c r="C7">
        <v>5</v>
      </c>
      <c r="K7" s="10"/>
      <c r="L7" s="91" t="s">
        <v>6</v>
      </c>
      <c r="M7" s="92" t="s">
        <v>39</v>
      </c>
      <c r="N7" s="92" t="s">
        <v>40</v>
      </c>
      <c r="O7" s="92" t="s">
        <v>6</v>
      </c>
      <c r="P7" s="94" t="s">
        <v>6</v>
      </c>
      <c r="Q7" s="92" t="s">
        <v>41</v>
      </c>
    </row>
    <row r="8" spans="1:17" x14ac:dyDescent="0.25">
      <c r="K8" s="10"/>
      <c r="L8" s="91" t="s">
        <v>41</v>
      </c>
      <c r="M8" s="92" t="s">
        <v>39</v>
      </c>
      <c r="N8" s="92" t="s">
        <v>40</v>
      </c>
      <c r="O8" s="92" t="s">
        <v>6</v>
      </c>
      <c r="P8" s="92" t="s">
        <v>41</v>
      </c>
      <c r="Q8" s="92" t="s">
        <v>61</v>
      </c>
    </row>
    <row r="9" spans="1:17" x14ac:dyDescent="0.25">
      <c r="K9" s="10"/>
      <c r="L9" s="91" t="s">
        <v>61</v>
      </c>
      <c r="M9" s="92" t="s">
        <v>40</v>
      </c>
      <c r="N9" s="92" t="s">
        <v>6</v>
      </c>
      <c r="O9" s="92" t="s">
        <v>41</v>
      </c>
      <c r="P9" s="92" t="s">
        <v>61</v>
      </c>
      <c r="Q9" s="92" t="s">
        <v>61</v>
      </c>
    </row>
    <row r="12" spans="1:17" x14ac:dyDescent="0.25">
      <c r="J12" s="49"/>
    </row>
    <row r="13" spans="1:17" x14ac:dyDescent="0.25">
      <c r="A13" s="50" t="s">
        <v>101</v>
      </c>
      <c r="F13" s="50" t="s">
        <v>100</v>
      </c>
      <c r="K13" s="50" t="s">
        <v>112</v>
      </c>
    </row>
    <row r="14" spans="1:17" x14ac:dyDescent="0.25">
      <c r="A14" s="50" t="s">
        <v>88</v>
      </c>
      <c r="F14" s="50" t="s">
        <v>88</v>
      </c>
      <c r="K14" t="b">
        <f>IF(Completo=TRUE,IF(Completo2=TRUE,TRUE,FALSE),FALSE)</f>
        <v>0</v>
      </c>
    </row>
    <row r="15" spans="1:17" x14ac:dyDescent="0.25">
      <c r="A15" s="50" t="s">
        <v>74</v>
      </c>
      <c r="C15" s="50" t="s">
        <v>72</v>
      </c>
      <c r="F15" s="50" t="s">
        <v>74</v>
      </c>
      <c r="H15" s="50" t="s">
        <v>72</v>
      </c>
    </row>
    <row r="16" spans="1:17" x14ac:dyDescent="0.25">
      <c r="A16">
        <v>1</v>
      </c>
      <c r="B16" t="b">
        <f>IF('Módulo 1'!R11&gt;0,TRUE,FALSE)</f>
        <v>1</v>
      </c>
      <c r="C16">
        <v>1</v>
      </c>
      <c r="D16" t="b">
        <f>IF('Módulo 1'!T11&gt;0,TRUE,FALSE)</f>
        <v>0</v>
      </c>
      <c r="F16">
        <v>1</v>
      </c>
      <c r="G16" t="b">
        <f>IF('Módulo 2'!P11&gt;0,TRUE,FALSE)</f>
        <v>0</v>
      </c>
      <c r="H16">
        <v>1</v>
      </c>
      <c r="I16" t="b">
        <f>IF('Módulo 2'!R11&gt;0,TRUE,FALSE)</f>
        <v>0</v>
      </c>
      <c r="K16" s="50" t="s">
        <v>113</v>
      </c>
    </row>
    <row r="17" spans="1:11" x14ac:dyDescent="0.25">
      <c r="A17">
        <v>2</v>
      </c>
      <c r="B17" t="b">
        <f>IF('Módulo 1'!R15&gt;0,TRUE,FALSE)</f>
        <v>0</v>
      </c>
      <c r="C17">
        <v>2</v>
      </c>
      <c r="D17" t="b">
        <f>IF('Módulo 1'!T15&gt;0,TRUE,FALSE)</f>
        <v>0</v>
      </c>
      <c r="F17">
        <v>2</v>
      </c>
      <c r="G17" t="b">
        <f>IF('Módulo 2'!P15&gt;0,TRUE,FALSE)</f>
        <v>0</v>
      </c>
      <c r="H17">
        <v>2</v>
      </c>
      <c r="I17" t="b">
        <f>IF('Módulo 2'!R15&gt;0,TRUE,FALSE)</f>
        <v>0</v>
      </c>
      <c r="K17" t="b">
        <f>IF(cert_completo=TRUE,IF(cert_completo2=TRUE,TRUE,FALSE),FALSE)</f>
        <v>0</v>
      </c>
    </row>
    <row r="18" spans="1:11" x14ac:dyDescent="0.25">
      <c r="A18">
        <v>3</v>
      </c>
      <c r="B18" t="b">
        <f>IF('Módulo 1'!R19&gt;0,TRUE,FALSE)</f>
        <v>0</v>
      </c>
      <c r="C18">
        <v>3</v>
      </c>
      <c r="D18" t="b">
        <f>IF('Módulo 1'!T19&gt;0,TRUE,FALSE)</f>
        <v>0</v>
      </c>
      <c r="F18">
        <v>3</v>
      </c>
      <c r="G18" t="b">
        <f>IF('Módulo 2'!P19&gt;0,TRUE,FALSE)</f>
        <v>0</v>
      </c>
      <c r="H18">
        <v>3</v>
      </c>
      <c r="I18" t="b">
        <f>IF('Módulo 2'!R19&gt;0,TRUE,FALSE)</f>
        <v>0</v>
      </c>
    </row>
    <row r="19" spans="1:11" x14ac:dyDescent="0.25">
      <c r="A19">
        <v>4</v>
      </c>
      <c r="B19" t="b">
        <f>IF('Módulo 1'!R23&gt;0,TRUE,FALSE)</f>
        <v>0</v>
      </c>
      <c r="C19">
        <v>4</v>
      </c>
      <c r="D19" t="b">
        <f>IF('Módulo 1'!T23&gt;0,TRUE,FALSE)</f>
        <v>0</v>
      </c>
      <c r="F19">
        <v>4</v>
      </c>
      <c r="G19" t="b">
        <f>IF('Módulo 2'!P23&gt;0,TRUE,FALSE)</f>
        <v>0</v>
      </c>
      <c r="H19">
        <v>4</v>
      </c>
      <c r="I19" t="b">
        <f>IF('Módulo 2'!R23&gt;0,TRUE,FALSE)</f>
        <v>0</v>
      </c>
    </row>
    <row r="20" spans="1:11" x14ac:dyDescent="0.25">
      <c r="A20">
        <v>5</v>
      </c>
      <c r="B20" t="b">
        <f>IF('Módulo 1'!R27&gt;0,TRUE,FALSE)</f>
        <v>0</v>
      </c>
      <c r="C20">
        <v>5</v>
      </c>
      <c r="D20" t="b">
        <f>IF('Módulo 1'!T27&gt;0,TRUE,FALSE)</f>
        <v>0</v>
      </c>
      <c r="F20">
        <v>5</v>
      </c>
      <c r="G20" s="50" t="b">
        <f>IF('Módulo 2'!P27&gt;0,TRUE,FALSE)</f>
        <v>0</v>
      </c>
      <c r="H20">
        <v>5</v>
      </c>
      <c r="I20" s="50" t="b">
        <f>IF('Módulo 2'!R27&gt;0,TRUE,FALSE)</f>
        <v>0</v>
      </c>
    </row>
    <row r="21" spans="1:11" x14ac:dyDescent="0.25">
      <c r="A21">
        <v>6</v>
      </c>
      <c r="B21" t="b">
        <f>IF('Módulo 1'!R31&gt;0,TRUE,FALSE)</f>
        <v>0</v>
      </c>
      <c r="C21">
        <v>6</v>
      </c>
      <c r="D21" t="b">
        <f>IF('Módulo 1'!T31&gt;0,TRUE,FALSE)</f>
        <v>0</v>
      </c>
      <c r="G21" t="b">
        <f>IF(COUNTIF(G16:G20,FALSE)=0,TRUE,FALSE)</f>
        <v>0</v>
      </c>
      <c r="I21" t="b">
        <f>IF(COUNTIF(I16:I20,FALSE)=0,TRUE,FALSE)</f>
        <v>0</v>
      </c>
    </row>
    <row r="22" spans="1:11" x14ac:dyDescent="0.25">
      <c r="A22">
        <v>7</v>
      </c>
      <c r="B22" t="b">
        <f>IF('Módulo 1'!R35&gt;0,TRUE,FALSE)</f>
        <v>0</v>
      </c>
      <c r="C22">
        <v>7</v>
      </c>
      <c r="D22" t="b">
        <f>IF('Módulo 1'!T35&gt;0,TRUE,FALSE)</f>
        <v>0</v>
      </c>
    </row>
    <row r="23" spans="1:11" x14ac:dyDescent="0.25">
      <c r="A23">
        <v>8</v>
      </c>
      <c r="B23" t="b">
        <f>IF('Módulo 1'!R39&gt;0,TRUE,FALSE)</f>
        <v>0</v>
      </c>
      <c r="C23">
        <v>8</v>
      </c>
      <c r="D23" t="b">
        <f>IF('Módulo 1'!T39&gt;0,TRUE,FALSE)</f>
        <v>0</v>
      </c>
    </row>
    <row r="24" spans="1:11" x14ac:dyDescent="0.25">
      <c r="A24">
        <v>9</v>
      </c>
      <c r="B24" t="b">
        <f>IF('Módulo 1'!R43&gt;0,TRUE,FALSE)</f>
        <v>0</v>
      </c>
      <c r="C24">
        <v>9</v>
      </c>
      <c r="D24" t="b">
        <f>IF('Módulo 1'!T43&gt;0,TRUE,FALSE)</f>
        <v>0</v>
      </c>
    </row>
    <row r="25" spans="1:11" x14ac:dyDescent="0.25">
      <c r="A25">
        <v>10</v>
      </c>
      <c r="B25" s="50" t="b">
        <f>IF('Módulo 1'!R47&gt;0,TRUE,FALSE)</f>
        <v>0</v>
      </c>
      <c r="C25">
        <v>10</v>
      </c>
      <c r="D25" s="50" t="b">
        <f>IF('Módulo 1'!T47&gt;0,TRUE,FALSE)</f>
        <v>0</v>
      </c>
    </row>
    <row r="26" spans="1:11" x14ac:dyDescent="0.25">
      <c r="A26" s="49" t="s">
        <v>89</v>
      </c>
      <c r="B26" t="b">
        <f>IF(COUNTIF(B16:B25,FALSE)&gt;0,FALSE,TRUE)</f>
        <v>0</v>
      </c>
      <c r="D26" t="b">
        <f>IF(COUNTIF(D16:D25,FALSE)&gt;0,FALSE,TRUE)</f>
        <v>0</v>
      </c>
    </row>
    <row r="28" spans="1:11" x14ac:dyDescent="0.25">
      <c r="A28" s="50" t="s">
        <v>87</v>
      </c>
      <c r="F28" s="50" t="s">
        <v>87</v>
      </c>
      <c r="K28" s="50" t="s">
        <v>111</v>
      </c>
    </row>
    <row r="29" spans="1:11" x14ac:dyDescent="0.25">
      <c r="A29">
        <f>SUM('Módulo 1'!R11,'Módulo 1'!R15,'Módulo 1'!R19,'Módulo 1'!R23,'Módulo 1'!R27,'Módulo 1'!R31,'Módulo 1'!R35,'Módulo 1'!R39,'Módulo 1'!R43,'Módulo 1'!R47)</f>
        <v>0</v>
      </c>
      <c r="F29">
        <f>SUM('Módulo 2'!P11,'Módulo 2'!P15,'Módulo 2'!P19,'Módulo 2'!P23,'Módulo 2'!P27)</f>
        <v>0</v>
      </c>
      <c r="K29">
        <f>SUM(punt_cert1,punt_cert2)</f>
        <v>0</v>
      </c>
    </row>
    <row r="31" spans="1:11" x14ac:dyDescent="0.25">
      <c r="A31" s="50" t="s">
        <v>96</v>
      </c>
      <c r="F31" s="50" t="s">
        <v>96</v>
      </c>
    </row>
    <row r="32" spans="1:11" x14ac:dyDescent="0.25">
      <c r="A32" t="str">
        <f>'Módulo 1'!Q50</f>
        <v>Datos Insuficientes</v>
      </c>
      <c r="F32" t="str">
        <f>'Módulo 2'!O30</f>
        <v>Datos Insuficientes</v>
      </c>
    </row>
    <row r="34" spans="1:6" x14ac:dyDescent="0.25">
      <c r="A34" s="50" t="s">
        <v>102</v>
      </c>
    </row>
    <row r="35" spans="1:6" x14ac:dyDescent="0.25">
      <c r="A35">
        <f>IF(A32="Críticamente Vulnerable",2,IF(A32="Altamente Vulnerable",3,IF(A32="Vulnerable",4,IF(A32="Menos Vulnerable",5,6))))</f>
        <v>6</v>
      </c>
    </row>
    <row r="36" spans="1:6" x14ac:dyDescent="0.25">
      <c r="A36" s="50" t="s">
        <v>152</v>
      </c>
      <c r="F36" s="50" t="s">
        <v>152</v>
      </c>
    </row>
    <row r="37" spans="1:6" x14ac:dyDescent="0.25">
      <c r="A37">
        <f>SUM('Módulo 1'!T11,'Módulo 1'!T15,'Módulo 1'!T19,'Módulo 1'!T23,'Módulo 1'!T27,'Módulo 1'!T31,'Módulo 1'!T35,'Módulo 1'!T39,'Módulo 1'!T43,'Módulo 1'!T47)</f>
        <v>0</v>
      </c>
      <c r="F37">
        <f>SUM('Módulo 2'!R11,'Módulo 2'!R15,'Módulo 2'!R19,'Módulo 2'!R23,'Módulo 2'!R27)</f>
        <v>0</v>
      </c>
    </row>
    <row r="38" spans="1:6" x14ac:dyDescent="0.25">
      <c r="A38" s="50" t="s">
        <v>98</v>
      </c>
    </row>
    <row r="39" spans="1:6" x14ac:dyDescent="0.25">
      <c r="A39" s="90" t="s">
        <v>61</v>
      </c>
      <c r="B39" s="90" t="s">
        <v>1</v>
      </c>
      <c r="F39" s="90" t="s">
        <v>95</v>
      </c>
    </row>
    <row r="40" spans="1:6" x14ac:dyDescent="0.25">
      <c r="A40" s="90" t="s">
        <v>41</v>
      </c>
      <c r="B40" s="90" t="s">
        <v>5</v>
      </c>
      <c r="F40" s="90" t="s">
        <v>34</v>
      </c>
    </row>
    <row r="41" spans="1:6" x14ac:dyDescent="0.25">
      <c r="A41" s="90" t="s">
        <v>6</v>
      </c>
      <c r="B41" s="90" t="s">
        <v>4</v>
      </c>
      <c r="F41" s="90" t="s">
        <v>0</v>
      </c>
    </row>
    <row r="42" spans="1:6" x14ac:dyDescent="0.25">
      <c r="A42" s="90" t="s">
        <v>40</v>
      </c>
      <c r="B42" s="90" t="s">
        <v>3</v>
      </c>
      <c r="F42" s="90" t="s">
        <v>35</v>
      </c>
    </row>
    <row r="43" spans="1:6" x14ac:dyDescent="0.25">
      <c r="A43" s="90" t="s">
        <v>97</v>
      </c>
      <c r="B43" s="90" t="s">
        <v>2</v>
      </c>
      <c r="F43" s="90" t="s">
        <v>36</v>
      </c>
    </row>
  </sheetData>
  <sheetProtection password="C78D" sheet="1" objects="1" scenarios="1"/>
  <mergeCells count="1">
    <mergeCell ref="K1:L4"/>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15</vt:i4>
      </vt:variant>
    </vt:vector>
  </HeadingPairs>
  <TitlesOfParts>
    <vt:vector size="21" baseType="lpstr">
      <vt:lpstr>Módulo 1</vt:lpstr>
      <vt:lpstr>Módulo 2</vt:lpstr>
      <vt:lpstr>Calificación</vt:lpstr>
      <vt:lpstr>Exposición</vt:lpstr>
      <vt:lpstr>Calculos Exp</vt:lpstr>
      <vt:lpstr>Valores</vt:lpstr>
      <vt:lpstr>cert_completo</vt:lpstr>
      <vt:lpstr>cert_completo_mod_1_2</vt:lpstr>
      <vt:lpstr>cert_completo2</vt:lpstr>
      <vt:lpstr>cert_punt_1_2</vt:lpstr>
      <vt:lpstr>Certidumbre</vt:lpstr>
      <vt:lpstr>Completo</vt:lpstr>
      <vt:lpstr>completo_mod1_2</vt:lpstr>
      <vt:lpstr>Completo2</vt:lpstr>
      <vt:lpstr>Exposicion</vt:lpstr>
      <vt:lpstr>punt_cert1</vt:lpstr>
      <vt:lpstr>punt_cert2</vt:lpstr>
      <vt:lpstr>Punt_vul</vt:lpstr>
      <vt:lpstr>punt_vul2</vt:lpstr>
      <vt:lpstr>test</vt:lpstr>
      <vt:lpstr>Vulnerabilidad</vt:lpstr>
    </vt:vector>
  </TitlesOfParts>
  <Company>Manomet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hgalbraith</dc:creator>
  <cp:lastModifiedBy>Bruce Young</cp:lastModifiedBy>
  <dcterms:created xsi:type="dcterms:W3CDTF">2010-10-28T13:21:57Z</dcterms:created>
  <dcterms:modified xsi:type="dcterms:W3CDTF">2015-07-13T23:24:30Z</dcterms:modified>
</cp:coreProperties>
</file>